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90" tabRatio="858" activeTab="0"/>
  </bookViews>
  <sheets>
    <sheet name="kettős egyszerűsített mérleg" sheetId="1" r:id="rId1"/>
    <sheet name="kettős egysz. ered.kimut." sheetId="2" r:id="rId2"/>
    <sheet name="khmelléklet1" sheetId="3" r:id="rId3"/>
    <sheet name="khmelléklet2" sheetId="4" r:id="rId4"/>
    <sheet name="khmelléklet3" sheetId="5" r:id="rId5"/>
    <sheet name="kiegmelleklet" sheetId="6" r:id="rId6"/>
  </sheets>
  <definedNames>
    <definedName name="_xlnm.Print_Area" localSheetId="1">'kettős egysz. ered.kimut.'!$A$1:$AA$73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S12" authorId="0">
      <text>
        <r>
          <rPr>
            <b/>
            <sz val="8"/>
            <color indexed="8"/>
            <rFont val="Tahoma"/>
            <family val="2"/>
          </rPr>
          <t>Közhasznú tevékenységből származó bevétel</t>
        </r>
      </text>
    </comment>
    <comment ref="Y12" authorId="0">
      <text>
        <r>
          <rPr>
            <b/>
            <sz val="8"/>
            <color indexed="8"/>
            <rFont val="Tahoma"/>
            <family val="2"/>
          </rPr>
          <t>Közhasznú tevékenységből származó bevétel</t>
        </r>
      </text>
    </comment>
  </commentList>
</comments>
</file>

<file path=xl/sharedStrings.xml><?xml version="1.0" encoding="utf-8"?>
<sst xmlns="http://schemas.openxmlformats.org/spreadsheetml/2006/main" count="287" uniqueCount="203">
  <si>
    <t>Statisztikai számjel vagy adószám (csekkszámlaszám)</t>
  </si>
  <si>
    <t>A számviteli törvény szerinti egyéb szervezetek</t>
  </si>
  <si>
    <t>egyszerűsített éves beszámolója</t>
  </si>
  <si>
    <t>egyéb szervezet megnevezése</t>
  </si>
  <si>
    <t>címe</t>
  </si>
  <si>
    <t>" A közzétett adatokat könyvvizsgáló nem ellenőrizte !"</t>
  </si>
  <si>
    <t>Keltezés:</t>
  </si>
  <si>
    <t>az egyéb szervezet vezetője</t>
  </si>
  <si>
    <t>képviselője</t>
  </si>
  <si>
    <t>P.H.</t>
  </si>
  <si>
    <t>Az egyéb szervezet megnevezése:</t>
  </si>
  <si>
    <t>Az egyéb szervezet címe:</t>
  </si>
  <si>
    <t>KETTŐS KÖNYVVITELT VEZETŐ EGYÉB SZERVEZETEK EGYSZERŰSÍTETT</t>
  </si>
  <si>
    <t>ÉVES BESZÁMOLÓJÁNAK MÉRLEGE</t>
  </si>
  <si>
    <t>ÉV</t>
  </si>
  <si>
    <t>adatok E Ft-ban</t>
  </si>
  <si>
    <t>sor</t>
  </si>
  <si>
    <t>A tétel megnevezése</t>
  </si>
  <si>
    <t>Előző év</t>
  </si>
  <si>
    <t>Előző év(ek)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</si>
  <si>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</si>
  <si>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</si>
  <si>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</si>
  <si>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</si>
  <si>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</si>
  <si>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</si>
  <si>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</si>
  <si>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</si>
  <si>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(2.-4. sorok)</t>
  </si>
  <si>
    <t>I.   IMMATERIÁLIS JAVAK</t>
  </si>
  <si>
    <t>II.  TÁRGYI ESZKÖZÖK</t>
  </si>
  <si>
    <t>III.  BEFEKTETETT PÉNZÜGYI ESZKÖZÖK</t>
  </si>
  <si>
    <t>B.  Forgóeszközök (7. - 10. sorok)</t>
  </si>
  <si>
    <t>I.   KÉSZLETEK</t>
  </si>
  <si>
    <t>II.  KÖVETELÉSEK</t>
  </si>
  <si>
    <t>III.  ÉRTÉKPAPÍROK</t>
  </si>
  <si>
    <t>IV. PÉNZESZKÖZÖK</t>
  </si>
  <si>
    <t>C. Aktív időbeli elhatárolások</t>
  </si>
  <si>
    <t>ESZKÖZÖK (AKTÍVÁK) ÖSSZESEN (1.+ 6. + 11. sor)</t>
  </si>
  <si>
    <t>D. Saját tőke (14. - 19. sorok)</t>
  </si>
  <si>
    <t>I.   INDULÓ TŐKE / JEGYZETT TŐKE</t>
  </si>
  <si>
    <t>II.  TŐKEVÁLTOZÁS / EREDMÉNY</t>
  </si>
  <si>
    <t>III.  LEKÖTÖTT TARTALÉK</t>
  </si>
  <si>
    <t>IV. ÉRTÉKELÉSI TARTALÉK</t>
  </si>
  <si>
    <t>V. TÁRGYÉVI EREDMÉNY ALAPTEVÉKENYSÉGBŐL</t>
  </si>
  <si>
    <t>VI. TÁRGYÉVI EREDMÉNY VÁLLALKOZÁSI TEVÉKENYSÉGBŐL</t>
  </si>
  <si>
    <t>E. Céltartalékok</t>
  </si>
  <si>
    <t>F. Kötelezettségek (21. - 23. sorok)</t>
  </si>
  <si>
    <t>I. HÁTRASOROLT KÖTELEZETTSÉGEK</t>
  </si>
  <si>
    <t>II.   HOSSZÚ LEJÁRATÚ KÖTELEZETTSÉGEK</t>
  </si>
  <si>
    <t>III.   RÖVID LEJÁRATÚ KÖTELEZETTSÉGEK</t>
  </si>
  <si>
    <t>G. Passzív időbeli elhatárolások</t>
  </si>
  <si>
    <t>FORRÁSOK (PASSZÍVÁK) ÖSSZESEN (13.+20.+21.+24. sor)</t>
  </si>
  <si>
    <t>Az egyéb szervezet vezetője</t>
  </si>
  <si>
    <t>(képviselője)</t>
  </si>
  <si>
    <t>KETTŐS KÖNYVVITELT VEZETŐ EGYÉB SZERVEZETEK EGYSZERŰSÍTETT ÉVES BESZÁMOLÓJÁNAK EREDMÉNYKIMUTATÁSA</t>
  </si>
  <si>
    <t xml:space="preserve">      adatok E Ft-ban</t>
  </si>
  <si>
    <t>Előző év(ek) helyesbítései</t>
  </si>
  <si>
    <t>Alaptev.</t>
  </si>
  <si>
    <t>Váll. tev.</t>
  </si>
  <si>
    <t>Összes</t>
  </si>
  <si>
    <t xml:space="preserve">   1. Értékesítés nettó árbevétele</t>
  </si>
  <si>
    <t xml:space="preserve">   2. Aktivált saját teljesítmények értéke</t>
  </si>
  <si>
    <t xml:space="preserve">   3. Egyéb bevételek</t>
  </si>
  <si>
    <t xml:space="preserve">       Ebből:   - támogatások</t>
  </si>
  <si>
    <t xml:space="preserve">                   - tagdíj</t>
  </si>
  <si>
    <t xml:space="preserve">                   - alapítótól kapott befizetés</t>
  </si>
  <si>
    <t xml:space="preserve">                   - elkülönített pénzügyi alap</t>
  </si>
  <si>
    <t xml:space="preserve">                   - egyéb</t>
  </si>
  <si>
    <t xml:space="preserve">   4. Pénzügyi műveletek bevételei</t>
  </si>
  <si>
    <t xml:space="preserve">   5. Rendkívüli bevételek</t>
  </si>
  <si>
    <t xml:space="preserve">       Ebből:   - alapítótól kapott befizetés</t>
  </si>
  <si>
    <t xml:space="preserve">                   - támogatások</t>
  </si>
  <si>
    <t>A. Összes bevétel (1.+ - 2. + 3. + 4. + 5.)</t>
  </si>
  <si>
    <t xml:space="preserve">     Ebből: közhasznú tevékenység bevételei</t>
  </si>
  <si>
    <t xml:space="preserve">   6.  Anyagjellegű ráfordítások</t>
  </si>
  <si>
    <t xml:space="preserve">   7.  Személyi jellegű ráfordítások</t>
  </si>
  <si>
    <t xml:space="preserve">        Ebből: vezető tisztségviselők juttatásai</t>
  </si>
  <si>
    <t xml:space="preserve">   8.  Értékcsökkenési leírás</t>
  </si>
  <si>
    <t xml:space="preserve">   9. Egyéb ráfordítások</t>
  </si>
  <si>
    <t xml:space="preserve">   10. Pénzügyi műveletek ráfordításai</t>
  </si>
  <si>
    <t xml:space="preserve">   11. Rendkívüli ráfordítások</t>
  </si>
  <si>
    <t>B. Összes ráfordítás (6.+ 7.+ 8.+ 9. + 10. + 11.)</t>
  </si>
  <si>
    <t xml:space="preserve">    Ebből: közhasznú tevékenység ráfordításai</t>
  </si>
  <si>
    <t>C. Adózás előtti eredmény (A - B)</t>
  </si>
  <si>
    <t>12.  Adófizetési kötelezettség</t>
  </si>
  <si>
    <t>D. Adózott eredmény (C - 12.)</t>
  </si>
  <si>
    <t>13. Jóváhagyott osztalék</t>
  </si>
  <si>
    <t>E. Tárgyévi eredmény (D - 13.)</t>
  </si>
  <si>
    <t>TÁJÉKOZTATÓ ADATOK</t>
  </si>
  <si>
    <t>ezer Ft</t>
  </si>
  <si>
    <t>Helyesbítés</t>
  </si>
  <si>
    <r>
      <t>A.</t>
    </r>
    <r>
      <rPr>
        <sz val="10"/>
        <rFont val="Arial CE"/>
        <family val="2"/>
      </rPr>
      <t xml:space="preserve"> Központi költségvetési támogatás</t>
    </r>
  </si>
  <si>
    <r>
      <t>B.</t>
    </r>
    <r>
      <rPr>
        <sz val="10"/>
        <rFont val="Arial CE"/>
        <family val="2"/>
      </rPr>
      <t xml:space="preserve"> Helyi önkormányzati költségvetési támogatás</t>
    </r>
  </si>
  <si>
    <r>
      <t>C.</t>
    </r>
    <r>
      <rPr>
        <sz val="10"/>
        <rFont val="Arial CE"/>
        <family val="2"/>
      </rPr>
      <t xml:space="preserve"> Az Európai Unió strukturális alapjaiból, illetve a Kohéziós Alapból nyújtott támogatás</t>
    </r>
  </si>
  <si>
    <r>
      <t xml:space="preserve">D. </t>
    </r>
    <r>
      <rPr>
        <sz val="10"/>
        <rFont val="Arial CE"/>
        <family val="2"/>
      </rPr>
      <t>Normatív támogatás</t>
    </r>
  </si>
  <si>
    <r>
      <t>E.</t>
    </r>
    <r>
      <rPr>
        <sz val="10"/>
        <rFont val="Arial CE"/>
        <family val="2"/>
      </rPr>
      <t xml:space="preserve"> A személyi jövedelemadó meghatározott részének adózó rendelkezése szerinti felhasználásról szóló 1996. évi CXXVI. Törvény alapján kiutalt összeg</t>
    </r>
  </si>
  <si>
    <r>
      <t xml:space="preserve">F. </t>
    </r>
    <r>
      <rPr>
        <sz val="10"/>
        <rFont val="Arial CE"/>
        <family val="2"/>
      </rPr>
      <t>Közszolgáltatási bevétel</t>
    </r>
  </si>
  <si>
    <t>A kettős könyvvitelt vezető egyéb szervezet</t>
  </si>
  <si>
    <t>PK-142</t>
  </si>
  <si>
    <t>egyszerűsített beszámolója és közhasznúsági melléklete</t>
  </si>
  <si>
    <t>1. Szervezet azonosító adatai</t>
  </si>
  <si>
    <t>1.2. Székhely</t>
  </si>
  <si>
    <t>1.3. Bejegyző határozat száma:</t>
  </si>
  <si>
    <t>.</t>
  </si>
  <si>
    <t>P</t>
  </si>
  <si>
    <t>K</t>
  </si>
  <si>
    <t>/</t>
  </si>
  <si>
    <t>1.4. Nyilvántartási szám:</t>
  </si>
  <si>
    <t>1.5. Szervezet adószáma:</t>
  </si>
  <si>
    <t>-</t>
  </si>
  <si>
    <t>1.6. Képviselő neve:</t>
  </si>
  <si>
    <t>2. Tárgyévben végzett alapcél szerinti és közhasznú tevékenységek bemutatása</t>
  </si>
  <si>
    <t>3. Közhasznú tevékenységek bemutatása (tevékenységenként)</t>
  </si>
  <si>
    <t>3.1. Közhasznú tevékenység megnevezése:</t>
  </si>
  <si>
    <t>3.2. Közhasznú tevékenységhez kapcsolódó közfeladat, jogszabályhely:</t>
  </si>
  <si>
    <t>3.3. Közhasznú tevékenység célcsoportja:</t>
  </si>
  <si>
    <t>3.4. Közhasznú tevékenységből részesülők létszáma:</t>
  </si>
  <si>
    <t>3.5. Közhasznú tevékenység főbb eredményei:</t>
  </si>
  <si>
    <t>P.</t>
  </si>
  <si>
    <t>H.</t>
  </si>
  <si>
    <t>2012</t>
  </si>
  <si>
    <t xml:space="preserve">Szervezet neve: </t>
  </si>
  <si>
    <t>4. Közhasznú tevékenység érdekében felhasznált vagyon kimutatása</t>
  </si>
  <si>
    <t>(Adatok ezer forintban.)</t>
  </si>
  <si>
    <t>4.1.</t>
  </si>
  <si>
    <t>Felhasznált vagyonelem megnevezése</t>
  </si>
  <si>
    <t>Vagyonelem értéke</t>
  </si>
  <si>
    <t>Felhasználás célja</t>
  </si>
  <si>
    <t>4.2.</t>
  </si>
  <si>
    <t>4.3.</t>
  </si>
  <si>
    <t>Közhasznú tevékenysége érdekében felhasznált vagyon kimutatása (mindösszesen)</t>
  </si>
  <si>
    <t>5. Cél szerinti juttatások kimutatása</t>
  </si>
  <si>
    <t>5.1.</t>
  </si>
  <si>
    <t>Cél szerinti juttatás megnevezése</t>
  </si>
  <si>
    <t>5.2.</t>
  </si>
  <si>
    <t>5.3.</t>
  </si>
  <si>
    <t>Cél szerinti juttatások kimutatása (összesen)</t>
  </si>
  <si>
    <t>6. Vezető tisztségviselőknek nyújtott juttatás</t>
  </si>
  <si>
    <t>6.1.</t>
  </si>
  <si>
    <t>Tisztség</t>
  </si>
  <si>
    <t>Előző év (1)</t>
  </si>
  <si>
    <t>Tárgyév (2)</t>
  </si>
  <si>
    <t>A.</t>
  </si>
  <si>
    <t>Vezető tisztségviselőknek nyújtott juttatás összesen:</t>
  </si>
  <si>
    <t>7. Közhasznú jogállás megállapításához szükséges mutatók</t>
  </si>
  <si>
    <t>Alapadatok</t>
  </si>
  <si>
    <t>B. Éves összes bevétel</t>
  </si>
  <si>
    <t>ebből:</t>
  </si>
  <si>
    <t>C. A személyi jövedelemadó meghatározott részének  az adózó rendelkezése szerinti felhasználásáról szóló 1996. évi CXXVI. törvény alapján átutalt összeg</t>
  </si>
  <si>
    <t>D. Közszolgáltatási bevétel</t>
  </si>
  <si>
    <t>E. Normatív támogatás</t>
  </si>
  <si>
    <t>F. Az Európai Unió strukturális alapjaiból, illetve a Kohéziós Alapból nyújtott támogatás</t>
  </si>
  <si>
    <t>G. Korrigált bevétel [B-(C+D+E+F)]</t>
  </si>
  <si>
    <t>H. Összes ráfordítás</t>
  </si>
  <si>
    <t>I. Ebből személyi jellegű ráfordítás</t>
  </si>
  <si>
    <t>J. Közhasznú tevékenység ráfordításai</t>
  </si>
  <si>
    <t>K. Adózott eredmény</t>
  </si>
  <si>
    <t>L. A szervezet munkájában közreműködő közérdekű önkéntes tevékenységet végző személyek száma (a közérdekű önkéntes tevékenységről szóló 2005. évi LXXXVIII. törvénynek megfelelően)</t>
  </si>
  <si>
    <t>Erőforrás ellátottság mutatói</t>
  </si>
  <si>
    <t>Mutató teljesítése</t>
  </si>
  <si>
    <t>Igen</t>
  </si>
  <si>
    <t>Nem</t>
  </si>
  <si>
    <t>Ectv. 32. § (4) a) [(B1+B2)/2 &gt; 1.000.000,- Ft]</t>
  </si>
  <si>
    <t>Ectv. 32. § (4) b) [K1+K2&gt;=0]</t>
  </si>
  <si>
    <t>Ectv. 32. § (4) c) [(I1+I2-A1-A2)/(H1+H2)&gt;=0,25]</t>
  </si>
  <si>
    <t>Társadalmi támogatottság mutatói</t>
  </si>
  <si>
    <t>Ectv. 32. § (5) a) [(C1+C2)/(G1+G2)&gt;=0,02]</t>
  </si>
  <si>
    <t>Ectv. 32. § (5) b) [(J1+J2)/(H1+H2)&gt;=0,5]</t>
  </si>
  <si>
    <t>Ectv. 32. § (5) b) [(L1+L2)/2&gt;=10 fő]</t>
  </si>
  <si>
    <t>Kiegészítő melléklet</t>
  </si>
  <si>
    <t>Szervezet neve:</t>
  </si>
  <si>
    <t>Támogatási program elnevezése:</t>
  </si>
  <si>
    <t>Támogató megnevezése:</t>
  </si>
  <si>
    <t>Támogatás forrása:</t>
  </si>
  <si>
    <t>központi költségvetés</t>
  </si>
  <si>
    <t>önkormányzati költségvetés</t>
  </si>
  <si>
    <t>nemzetközi forrás</t>
  </si>
  <si>
    <t>más gazdálkodó</t>
  </si>
  <si>
    <t>Támogatás időtartama:</t>
  </si>
  <si>
    <t>Támogatási összeg:</t>
  </si>
  <si>
    <t>- ebből a tárgyévre jutó összeg:</t>
  </si>
  <si>
    <t>- tárgyévben felhasznált összeg:</t>
  </si>
  <si>
    <t>- tárgyévben folyósított összeg:</t>
  </si>
  <si>
    <t>Támogatás típusa:</t>
  </si>
  <si>
    <t>visszatérítendő                          vissza nem térítendő</t>
  </si>
  <si>
    <t>Tárgyévben felhasznált összeg részletezése jogcímenként</t>
  </si>
  <si>
    <t>Személyi</t>
  </si>
  <si>
    <t>Dologi</t>
  </si>
  <si>
    <t>Felhalmozási</t>
  </si>
  <si>
    <t>Összesen:</t>
  </si>
  <si>
    <t>Támogatás tárgyévi felhasználásának szöveges bemutatása:</t>
  </si>
  <si>
    <t>Az üzleti évben végzett főbb tevékenységek és programok bemutatása</t>
  </si>
  <si>
    <t>6</t>
  </si>
  <si>
    <t>2</t>
  </si>
  <si>
    <t>9</t>
  </si>
  <si>
    <t>4</t>
  </si>
  <si>
    <t>0</t>
  </si>
  <si>
    <t>Magyar Családsegítő és Gyermekjóléti Szolgálatok Országos Egyesülete</t>
  </si>
  <si>
    <t>2144. Kerepes, Szabadság út 88.</t>
  </si>
  <si>
    <t>Kerepes, 2024. május 17</t>
  </si>
  <si>
    <t>2023 ÉV</t>
  </si>
  <si>
    <t>2023.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</si>
</sst>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&quot; Ft&quot;_-;\-* #,##0.00&quot; Ft&quot;_-;_-* \-??&quot; Ft&quot;_-;_-@_-"/>
    <numFmt numFmtId="167" formatCode="#,##0&quot; Ft&quot;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22" fillId="0" borderId="0" xfId="0" applyFont="1" applyAlignment="1">
      <alignment/>
    </xf>
    <xf numFmtId="1" fontId="23" fillId="24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4" borderId="12" xfId="0" applyFont="1" applyFill="1" applyBorder="1" applyAlignment="1">
      <alignment vertical="top"/>
    </xf>
    <xf numFmtId="0" fontId="27" fillId="4" borderId="13" xfId="0" applyFont="1" applyFill="1" applyBorder="1" applyAlignment="1">
      <alignment vertical="top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3" fontId="27" fillId="4" borderId="14" xfId="0" applyNumberFormat="1" applyFont="1" applyFill="1" applyBorder="1" applyAlignment="1">
      <alignment horizontal="center" vertical="center"/>
    </xf>
    <xf numFmtId="3" fontId="27" fillId="4" borderId="15" xfId="0" applyNumberFormat="1" applyFont="1" applyFill="1" applyBorder="1" applyAlignment="1">
      <alignment horizontal="center" vertical="center"/>
    </xf>
    <xf numFmtId="3" fontId="27" fillId="4" borderId="16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27" fillId="2" borderId="11" xfId="0" applyNumberFormat="1" applyFont="1" applyFill="1" applyBorder="1" applyAlignment="1">
      <alignment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27" fillId="2" borderId="17" xfId="0" applyNumberFormat="1" applyFont="1" applyFill="1" applyBorder="1" applyAlignment="1">
      <alignment/>
    </xf>
    <xf numFmtId="0" fontId="27" fillId="0" borderId="22" xfId="0" applyFont="1" applyBorder="1" applyAlignment="1">
      <alignment horizontal="center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27" fillId="2" borderId="22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7" fillId="2" borderId="25" xfId="0" applyFont="1" applyFill="1" applyBorder="1" applyAlignment="1">
      <alignment horizontal="center"/>
    </xf>
    <xf numFmtId="3" fontId="27" fillId="2" borderId="26" xfId="0" applyNumberFormat="1" applyFont="1" applyFill="1" applyBorder="1" applyAlignment="1">
      <alignment/>
    </xf>
    <xf numFmtId="3" fontId="27" fillId="2" borderId="24" xfId="0" applyNumberFormat="1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3" fontId="0" fillId="24" borderId="23" xfId="0" applyNumberFormat="1" applyFill="1" applyBorder="1" applyAlignment="1" applyProtection="1">
      <alignment/>
      <protection locked="0"/>
    </xf>
    <xf numFmtId="3" fontId="0" fillId="24" borderId="24" xfId="0" applyNumberFormat="1" applyFill="1" applyBorder="1" applyAlignment="1" applyProtection="1">
      <alignment/>
      <protection locked="0"/>
    </xf>
    <xf numFmtId="3" fontId="0" fillId="24" borderId="20" xfId="0" applyNumberFormat="1" applyFill="1" applyBorder="1" applyAlignment="1" applyProtection="1">
      <alignment/>
      <protection locked="0"/>
    </xf>
    <xf numFmtId="3" fontId="0" fillId="24" borderId="21" xfId="0" applyNumberFormat="1" applyFill="1" applyBorder="1" applyAlignment="1" applyProtection="1">
      <alignment/>
      <protection locked="0"/>
    </xf>
    <xf numFmtId="0" fontId="27" fillId="24" borderId="22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3" fontId="27" fillId="2" borderId="23" xfId="0" applyNumberFormat="1" applyFont="1" applyFill="1" applyBorder="1" applyAlignment="1">
      <alignment/>
    </xf>
    <xf numFmtId="3" fontId="27" fillId="0" borderId="23" xfId="0" applyNumberFormat="1" applyFont="1" applyFill="1" applyBorder="1" applyAlignment="1" applyProtection="1">
      <alignment/>
      <protection locked="0"/>
    </xf>
    <xf numFmtId="3" fontId="27" fillId="0" borderId="27" xfId="0" applyNumberFormat="1" applyFont="1" applyFill="1" applyBorder="1" applyAlignment="1" applyProtection="1">
      <alignment/>
      <protection locked="0"/>
    </xf>
    <xf numFmtId="3" fontId="27" fillId="0" borderId="28" xfId="0" applyNumberFormat="1" applyFont="1" applyFill="1" applyBorder="1" applyAlignment="1" applyProtection="1">
      <alignment/>
      <protection locked="0"/>
    </xf>
    <xf numFmtId="3" fontId="27" fillId="2" borderId="27" xfId="0" applyNumberFormat="1" applyFont="1" applyFill="1" applyBorder="1" applyAlignment="1">
      <alignment/>
    </xf>
    <xf numFmtId="3" fontId="27" fillId="2" borderId="28" xfId="0" applyNumberFormat="1" applyFont="1" applyFill="1" applyBorder="1" applyAlignment="1">
      <alignment/>
    </xf>
    <xf numFmtId="3" fontId="27" fillId="24" borderId="23" xfId="0" applyNumberFormat="1" applyFont="1" applyFill="1" applyBorder="1" applyAlignment="1" applyProtection="1">
      <alignment/>
      <protection locked="0"/>
    </xf>
    <xf numFmtId="3" fontId="0" fillId="24" borderId="27" xfId="0" applyNumberFormat="1" applyFill="1" applyBorder="1" applyAlignment="1" applyProtection="1">
      <alignment/>
      <protection locked="0"/>
    </xf>
    <xf numFmtId="3" fontId="27" fillId="24" borderId="28" xfId="0" applyNumberFormat="1" applyFont="1" applyFill="1" applyBorder="1" applyAlignment="1" applyProtection="1">
      <alignment/>
      <protection locked="0"/>
    </xf>
    <xf numFmtId="0" fontId="27" fillId="2" borderId="29" xfId="0" applyFont="1" applyFill="1" applyBorder="1" applyAlignment="1">
      <alignment horizontal="center"/>
    </xf>
    <xf numFmtId="3" fontId="27" fillId="2" borderId="14" xfId="0" applyNumberFormat="1" applyFont="1" applyFill="1" applyBorder="1" applyAlignment="1">
      <alignment/>
    </xf>
    <xf numFmtId="3" fontId="27" fillId="2" borderId="30" xfId="0" applyNumberFormat="1" applyFont="1" applyFill="1" applyBorder="1" applyAlignment="1">
      <alignment/>
    </xf>
    <xf numFmtId="3" fontId="27" fillId="2" borderId="29" xfId="0" applyNumberFormat="1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49" fontId="1" fillId="0" borderId="32" xfId="0" applyNumberFormat="1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34" xfId="0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hidden="1"/>
    </xf>
    <xf numFmtId="0" fontId="19" fillId="0" borderId="32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 hidden="1"/>
    </xf>
    <xf numFmtId="0" fontId="1" fillId="0" borderId="36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1" fontId="1" fillId="24" borderId="37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 hidden="1"/>
    </xf>
    <xf numFmtId="1" fontId="1" fillId="24" borderId="10" xfId="0" applyNumberFormat="1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/>
      <protection hidden="1"/>
    </xf>
    <xf numFmtId="0" fontId="19" fillId="0" borderId="34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1" fillId="0" borderId="39" xfId="0" applyFont="1" applyBorder="1" applyAlignment="1" applyProtection="1">
      <alignment/>
      <protection hidden="1"/>
    </xf>
    <xf numFmtId="49" fontId="1" fillId="0" borderId="39" xfId="0" applyNumberFormat="1" applyFont="1" applyBorder="1" applyAlignment="1" applyProtection="1">
      <alignment/>
      <protection hidden="1"/>
    </xf>
    <xf numFmtId="0" fontId="1" fillId="0" borderId="3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1" fillId="0" borderId="35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49" fontId="1" fillId="0" borderId="32" xfId="0" applyNumberFormat="1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20" fillId="0" borderId="32" xfId="0" applyFont="1" applyBorder="1" applyAlignment="1" applyProtection="1">
      <alignment horizontal="right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 shrinkToFit="1"/>
      <protection locked="0"/>
    </xf>
    <xf numFmtId="0" fontId="19" fillId="0" borderId="10" xfId="0" applyFont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0" fontId="19" fillId="0" borderId="34" xfId="0" applyFont="1" applyBorder="1" applyAlignment="1" applyProtection="1">
      <alignment/>
      <protection/>
    </xf>
    <xf numFmtId="49" fontId="19" fillId="0" borderId="10" xfId="0" applyNumberFormat="1" applyFont="1" applyBorder="1" applyAlignment="1" applyProtection="1">
      <alignment wrapText="1"/>
      <protection/>
    </xf>
    <xf numFmtId="49" fontId="1" fillId="0" borderId="10" xfId="0" applyNumberFormat="1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/>
      <protection/>
    </xf>
    <xf numFmtId="49" fontId="1" fillId="0" borderId="39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3" fontId="1" fillId="24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24" borderId="10" xfId="0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49" fontId="20" fillId="0" borderId="10" xfId="0" applyNumberFormat="1" applyFont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10" xfId="0" applyFont="1" applyBorder="1" applyAlignment="1" applyProtection="1">
      <alignment shrinkToFit="1"/>
      <protection locked="0"/>
    </xf>
    <xf numFmtId="49" fontId="1" fillId="0" borderId="10" xfId="0" applyNumberFormat="1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 shrinkToFit="1"/>
      <protection locked="0"/>
    </xf>
    <xf numFmtId="0" fontId="1" fillId="0" borderId="1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wrapText="1"/>
      <protection/>
    </xf>
    <xf numFmtId="167" fontId="1" fillId="0" borderId="10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left" wrapText="1"/>
      <protection/>
    </xf>
    <xf numFmtId="167" fontId="1" fillId="0" borderId="10" xfId="0" applyNumberFormat="1" applyFont="1" applyBorder="1" applyAlignment="1" applyProtection="1">
      <alignment/>
      <protection/>
    </xf>
    <xf numFmtId="0" fontId="1" fillId="24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1" fontId="19" fillId="24" borderId="10" xfId="0" applyNumberFormat="1" applyFont="1" applyFill="1" applyBorder="1" applyAlignment="1" applyProtection="1">
      <alignment horizontal="center" vertical="center"/>
      <protection locked="0"/>
    </xf>
    <xf numFmtId="49" fontId="19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1" fillId="0" borderId="0" xfId="0" applyFont="1" applyAlignment="1">
      <alignment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4" borderId="40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3" fontId="1" fillId="24" borderId="17" xfId="55" applyNumberFormat="1" applyFont="1" applyFill="1" applyBorder="1" applyAlignment="1" applyProtection="1">
      <alignment/>
      <protection locked="0"/>
    </xf>
    <xf numFmtId="3" fontId="19" fillId="2" borderId="17" xfId="55" applyNumberFormat="1" applyFont="1" applyFill="1" applyBorder="1" applyAlignment="1" applyProtection="1">
      <alignment/>
      <protection/>
    </xf>
    <xf numFmtId="0" fontId="19" fillId="0" borderId="22" xfId="0" applyFont="1" applyBorder="1" applyAlignment="1">
      <alignment horizontal="center"/>
    </xf>
    <xf numFmtId="3" fontId="1" fillId="24" borderId="22" xfId="55" applyNumberFormat="1" applyFont="1" applyFill="1" applyBorder="1" applyAlignment="1" applyProtection="1">
      <alignment/>
      <protection locked="0"/>
    </xf>
    <xf numFmtId="3" fontId="1" fillId="0" borderId="22" xfId="55" applyNumberFormat="1" applyFont="1" applyFill="1" applyBorder="1" applyAlignment="1" applyProtection="1">
      <alignment/>
      <protection locked="0"/>
    </xf>
    <xf numFmtId="0" fontId="19" fillId="2" borderId="22" xfId="0" applyFont="1" applyFill="1" applyBorder="1" applyAlignment="1">
      <alignment horizontal="center"/>
    </xf>
    <xf numFmtId="3" fontId="19" fillId="24" borderId="22" xfId="55" applyNumberFormat="1" applyFont="1" applyFill="1" applyBorder="1" applyAlignment="1" applyProtection="1">
      <alignment/>
      <protection locked="0"/>
    </xf>
    <xf numFmtId="3" fontId="19" fillId="2" borderId="22" xfId="55" applyNumberFormat="1" applyFont="1" applyFill="1" applyBorder="1" applyAlignment="1" applyProtection="1">
      <alignment/>
      <protection/>
    </xf>
    <xf numFmtId="3" fontId="19" fillId="0" borderId="22" xfId="55" applyNumberFormat="1" applyFont="1" applyFill="1" applyBorder="1" applyAlignment="1" applyProtection="1">
      <alignment/>
      <protection locked="0"/>
    </xf>
    <xf numFmtId="0" fontId="36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55" applyNumberFormat="1" applyFont="1" applyFill="1" applyBorder="1" applyAlignment="1" applyProtection="1">
      <alignment horizontal="right"/>
      <protection locked="0"/>
    </xf>
    <xf numFmtId="3" fontId="1" fillId="0" borderId="27" xfId="0" applyNumberFormat="1" applyFont="1" applyBorder="1" applyAlignment="1" applyProtection="1">
      <alignment horizontal="right"/>
      <protection locked="0"/>
    </xf>
    <xf numFmtId="3" fontId="1" fillId="0" borderId="41" xfId="0" applyNumberFormat="1" applyFont="1" applyBorder="1" applyAlignment="1" applyProtection="1">
      <alignment horizontal="right"/>
      <protection locked="0"/>
    </xf>
    <xf numFmtId="0" fontId="19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2" borderId="29" xfId="0" applyFont="1" applyFill="1" applyBorder="1" applyAlignment="1">
      <alignment horizontal="center"/>
    </xf>
    <xf numFmtId="3" fontId="1" fillId="24" borderId="29" xfId="55" applyNumberFormat="1" applyFont="1" applyFill="1" applyBorder="1" applyAlignment="1" applyProtection="1">
      <alignment/>
      <protection locked="0"/>
    </xf>
    <xf numFmtId="3" fontId="19" fillId="2" borderId="29" xfId="55" applyNumberFormat="1" applyFont="1" applyFill="1" applyBorder="1" applyAlignment="1" applyProtection="1">
      <alignment/>
      <protection/>
    </xf>
    <xf numFmtId="49" fontId="19" fillId="24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2" fillId="0" borderId="39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4" fillId="24" borderId="39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36" fillId="2" borderId="17" xfId="0" applyFont="1" applyFill="1" applyBorder="1" applyAlignment="1">
      <alignment horizontal="left"/>
    </xf>
    <xf numFmtId="3" fontId="19" fillId="2" borderId="17" xfId="55" applyNumberFormat="1" applyFont="1" applyFill="1" applyBorder="1" applyAlignment="1" applyProtection="1">
      <alignment horizontal="right"/>
      <protection/>
    </xf>
    <xf numFmtId="0" fontId="30" fillId="0" borderId="22" xfId="0" applyFont="1" applyBorder="1" applyAlignment="1">
      <alignment horizontal="left"/>
    </xf>
    <xf numFmtId="3" fontId="1" fillId="0" borderId="22" xfId="55" applyNumberFormat="1" applyFont="1" applyFill="1" applyBorder="1" applyAlignment="1" applyProtection="1">
      <alignment horizontal="right"/>
      <protection locked="0"/>
    </xf>
    <xf numFmtId="0" fontId="36" fillId="2" borderId="22" xfId="0" applyFont="1" applyFill="1" applyBorder="1" applyAlignment="1">
      <alignment horizontal="left"/>
    </xf>
    <xf numFmtId="3" fontId="19" fillId="2" borderId="22" xfId="55" applyNumberFormat="1" applyFont="1" applyFill="1" applyBorder="1" applyAlignment="1" applyProtection="1">
      <alignment horizontal="right"/>
      <protection/>
    </xf>
    <xf numFmtId="0" fontId="36" fillId="0" borderId="22" xfId="0" applyFont="1" applyBorder="1" applyAlignment="1">
      <alignment horizontal="left"/>
    </xf>
    <xf numFmtId="3" fontId="19" fillId="0" borderId="22" xfId="55" applyNumberFormat="1" applyFont="1" applyFill="1" applyBorder="1" applyAlignment="1" applyProtection="1">
      <alignment horizontal="right"/>
      <protection locked="0"/>
    </xf>
    <xf numFmtId="0" fontId="30" fillId="0" borderId="22" xfId="0" applyFont="1" applyBorder="1" applyAlignment="1">
      <alignment horizontal="left" vertical="center"/>
    </xf>
    <xf numFmtId="0" fontId="37" fillId="0" borderId="22" xfId="0" applyFont="1" applyBorder="1" applyAlignment="1">
      <alignment horizontal="left"/>
    </xf>
    <xf numFmtId="0" fontId="30" fillId="0" borderId="22" xfId="0" applyFont="1" applyFill="1" applyBorder="1" applyAlignment="1">
      <alignment horizontal="left"/>
    </xf>
    <xf numFmtId="3" fontId="19" fillId="0" borderId="22" xfId="55" applyNumberFormat="1" applyFont="1" applyFill="1" applyBorder="1" applyAlignment="1" applyProtection="1">
      <alignment horizontal="center"/>
      <protection locked="0"/>
    </xf>
    <xf numFmtId="0" fontId="36" fillId="2" borderId="29" xfId="0" applyFont="1" applyFill="1" applyBorder="1" applyAlignment="1">
      <alignment horizontal="left"/>
    </xf>
    <xf numFmtId="3" fontId="19" fillId="2" borderId="29" xfId="55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24" borderId="39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24" borderId="39" xfId="0" applyFont="1" applyFill="1" applyBorder="1" applyAlignment="1">
      <alignment horizontal="left"/>
    </xf>
    <xf numFmtId="0" fontId="25" fillId="24" borderId="27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4" borderId="44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3" fontId="27" fillId="4" borderId="11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27" fillId="2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24" borderId="45" xfId="0" applyFont="1" applyFill="1" applyBorder="1" applyAlignment="1">
      <alignment horizontal="left"/>
    </xf>
    <xf numFmtId="0" fontId="0" fillId="24" borderId="22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24" borderId="39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6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22" xfId="0" applyFont="1" applyFill="1" applyBorder="1" applyAlignment="1">
      <alignment wrapText="1"/>
    </xf>
    <xf numFmtId="0" fontId="27" fillId="0" borderId="47" xfId="0" applyFont="1" applyFill="1" applyBorder="1" applyAlignment="1">
      <alignment/>
    </xf>
    <xf numFmtId="0" fontId="1" fillId="0" borderId="10" xfId="0" applyFont="1" applyBorder="1" applyAlignment="1" applyProtection="1">
      <alignment/>
      <protection hidden="1"/>
    </xf>
    <xf numFmtId="0" fontId="21" fillId="0" borderId="37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19" fillId="24" borderId="10" xfId="0" applyFont="1" applyFill="1" applyBorder="1" applyAlignment="1" applyProtection="1">
      <alignment vertical="top"/>
      <protection/>
    </xf>
    <xf numFmtId="0" fontId="19" fillId="0" borderId="36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hidden="1"/>
    </xf>
    <xf numFmtId="0" fontId="1" fillId="0" borderId="34" xfId="0" applyFont="1" applyBorder="1" applyAlignment="1" applyProtection="1">
      <alignment/>
      <protection hidden="1"/>
    </xf>
    <xf numFmtId="49" fontId="1" fillId="0" borderId="34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0" fontId="1" fillId="0" borderId="37" xfId="0" applyFont="1" applyBorder="1" applyAlignment="1" applyProtection="1">
      <alignment shrinkToFit="1"/>
      <protection hidden="1" locked="0"/>
    </xf>
    <xf numFmtId="0" fontId="1" fillId="0" borderId="36" xfId="0" applyFont="1" applyBorder="1" applyAlignment="1" applyProtection="1">
      <alignment shrinkToFit="1"/>
      <protection hidden="1" locked="0"/>
    </xf>
    <xf numFmtId="0" fontId="1" fillId="0" borderId="48" xfId="0" applyFont="1" applyBorder="1" applyAlignment="1" applyProtection="1">
      <alignment shrinkToFit="1"/>
      <protection hidden="1" locked="0"/>
    </xf>
    <xf numFmtId="0" fontId="1" fillId="0" borderId="10" xfId="0" applyFont="1" applyBorder="1" applyAlignment="1" applyProtection="1">
      <alignment shrinkToFit="1"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1" fillId="24" borderId="39" xfId="0" applyFont="1" applyFill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49" fontId="21" fillId="0" borderId="37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49" fontId="21" fillId="0" borderId="34" xfId="0" applyNumberFormat="1" applyFont="1" applyBorder="1" applyAlignment="1" applyProtection="1">
      <alignment horizontal="center"/>
      <protection/>
    </xf>
    <xf numFmtId="49" fontId="21" fillId="0" borderId="48" xfId="0" applyNumberFormat="1" applyFont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21" fillId="0" borderId="37" xfId="0" applyFont="1" applyBorder="1" applyAlignment="1" applyProtection="1">
      <alignment horizontal="center"/>
      <protection/>
    </xf>
    <xf numFmtId="0" fontId="21" fillId="0" borderId="36" xfId="0" applyFont="1" applyBorder="1" applyAlignment="1" applyProtection="1">
      <alignment horizontal="center"/>
      <protection/>
    </xf>
    <xf numFmtId="0" fontId="21" fillId="0" borderId="48" xfId="0" applyFont="1" applyBorder="1" applyAlignment="1" applyProtection="1">
      <alignment horizontal="center"/>
      <protection/>
    </xf>
    <xf numFmtId="0" fontId="19" fillId="24" borderId="10" xfId="0" applyFont="1" applyFill="1" applyBorder="1" applyAlignment="1" applyProtection="1">
      <alignment vertical="top" wrapText="1"/>
      <protection/>
    </xf>
    <xf numFmtId="0" fontId="20" fillId="0" borderId="10" xfId="0" applyFont="1" applyBorder="1" applyAlignment="1" applyProtection="1">
      <alignment horizontal="center"/>
      <protection/>
    </xf>
    <xf numFmtId="49" fontId="21" fillId="0" borderId="36" xfId="0" applyNumberFormat="1" applyFont="1" applyBorder="1" applyAlignment="1" applyProtection="1">
      <alignment horizontal="center"/>
      <protection/>
    </xf>
    <xf numFmtId="49" fontId="29" fillId="0" borderId="0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Border="1" applyAlignment="1" applyProtection="1">
      <alignment shrinkToFit="1"/>
      <protection locked="0"/>
    </xf>
    <xf numFmtId="49" fontId="19" fillId="0" borderId="10" xfId="0" applyNumberFormat="1" applyFont="1" applyBorder="1" applyAlignment="1" applyProtection="1">
      <alignment horizontal="center"/>
      <protection/>
    </xf>
    <xf numFmtId="49" fontId="19" fillId="0" borderId="37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shrinkToFit="1"/>
      <protection locked="0"/>
    </xf>
    <xf numFmtId="49" fontId="1" fillId="0" borderId="48" xfId="0" applyNumberFormat="1" applyFont="1" applyBorder="1" applyAlignment="1" applyProtection="1">
      <alignment shrinkToFit="1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49" fontId="19" fillId="0" borderId="36" xfId="0" applyNumberFormat="1" applyFont="1" applyBorder="1" applyAlignment="1" applyProtection="1">
      <alignment horizontal="center"/>
      <protection/>
    </xf>
    <xf numFmtId="3" fontId="0" fillId="0" borderId="49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67">
      <selection activeCell="T73" sqref="T73"/>
    </sheetView>
  </sheetViews>
  <sheetFormatPr defaultColWidth="9.00390625" defaultRowHeight="12.75"/>
  <cols>
    <col min="1" max="1" width="5.375" style="155" customWidth="1"/>
    <col min="2" max="7" width="3.25390625" style="155" customWidth="1"/>
    <col min="8" max="8" width="3.125" style="155" customWidth="1"/>
    <col min="9" max="13" width="3.25390625" style="155" customWidth="1"/>
    <col min="14" max="14" width="3.75390625" style="155" customWidth="1"/>
    <col min="15" max="17" width="3.25390625" style="155" customWidth="1"/>
    <col min="18" max="18" width="3.125" style="155" customWidth="1"/>
    <col min="19" max="19" width="14.25390625" style="155" customWidth="1"/>
    <col min="20" max="20" width="12.00390625" style="155" customWidth="1"/>
    <col min="21" max="16384" width="9.125" style="155" customWidth="1"/>
  </cols>
  <sheetData>
    <row r="1" spans="2:18" ht="17.25" customHeight="1">
      <c r="B1" s="156">
        <v>1</v>
      </c>
      <c r="C1" s="190" t="s">
        <v>195</v>
      </c>
      <c r="D1" s="190" t="s">
        <v>193</v>
      </c>
      <c r="E1" s="190" t="s">
        <v>193</v>
      </c>
      <c r="F1" s="190" t="s">
        <v>196</v>
      </c>
      <c r="G1" s="190" t="s">
        <v>197</v>
      </c>
      <c r="H1" s="190" t="s">
        <v>194</v>
      </c>
      <c r="I1" s="190" t="s">
        <v>194</v>
      </c>
      <c r="J1" s="157"/>
      <c r="K1" s="157"/>
      <c r="L1" s="157"/>
      <c r="M1" s="157"/>
      <c r="N1" s="157"/>
      <c r="O1" s="157"/>
      <c r="P1" s="157"/>
      <c r="Q1" s="157"/>
      <c r="R1" s="157"/>
    </row>
    <row r="2" spans="1:18" ht="12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14" spans="1:20" ht="25.5">
      <c r="A14" s="196" t="s">
        <v>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</row>
    <row r="15" spans="1:20" ht="25.5">
      <c r="A15" s="196" t="s">
        <v>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</row>
    <row r="17" spans="1:14" ht="18">
      <c r="A17" s="158"/>
      <c r="B17" s="158"/>
      <c r="C17" s="158"/>
      <c r="D17" s="158"/>
      <c r="E17" s="158"/>
      <c r="F17" s="158"/>
      <c r="G17" s="158"/>
      <c r="H17" s="158"/>
      <c r="I17" s="158"/>
      <c r="K17" s="159">
        <v>2</v>
      </c>
      <c r="L17" s="159">
        <v>0</v>
      </c>
      <c r="M17" s="159">
        <v>2</v>
      </c>
      <c r="N17" s="159">
        <v>3</v>
      </c>
    </row>
    <row r="22" ht="6.75" customHeight="1"/>
    <row r="23" ht="12.75" hidden="1"/>
    <row r="24" spans="1:20" s="160" customFormat="1" ht="37.5" customHeight="1">
      <c r="A24" s="197" t="s">
        <v>198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</row>
    <row r="25" spans="1:20" ht="12.75">
      <c r="A25" s="198" t="s">
        <v>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</row>
    <row r="30" spans="1:20" ht="12.75">
      <c r="A30" s="199" t="s">
        <v>199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</row>
    <row r="31" spans="1:20" ht="12.75">
      <c r="A31" s="201" t="s">
        <v>4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</row>
    <row r="35" spans="1:20" ht="12.75">
      <c r="A35" s="202" t="s">
        <v>5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</row>
    <row r="42" spans="1:19" ht="12.75">
      <c r="A42" s="155" t="s">
        <v>6</v>
      </c>
      <c r="C42" s="199" t="s">
        <v>200</v>
      </c>
      <c r="D42" s="200"/>
      <c r="E42" s="200"/>
      <c r="F42" s="200"/>
      <c r="G42" s="200"/>
      <c r="H42" s="200"/>
      <c r="I42" s="200"/>
      <c r="J42" s="200"/>
      <c r="N42" s="203"/>
      <c r="O42" s="203"/>
      <c r="P42" s="203"/>
      <c r="Q42" s="203"/>
      <c r="R42" s="203"/>
      <c r="S42" s="203"/>
    </row>
    <row r="43" spans="14:19" ht="12.75">
      <c r="N43" s="198" t="s">
        <v>7</v>
      </c>
      <c r="O43" s="198"/>
      <c r="P43" s="198"/>
      <c r="Q43" s="198"/>
      <c r="R43" s="198"/>
      <c r="S43" s="198"/>
    </row>
    <row r="44" spans="14:19" ht="12.75">
      <c r="N44" s="201" t="s">
        <v>8</v>
      </c>
      <c r="O44" s="201"/>
      <c r="P44" s="201"/>
      <c r="Q44" s="201"/>
      <c r="R44" s="201"/>
      <c r="S44" s="201"/>
    </row>
    <row r="46" spans="11:12" ht="12.75">
      <c r="K46" s="201" t="s">
        <v>9</v>
      </c>
      <c r="L46" s="201"/>
    </row>
    <row r="49" spans="2:17" ht="7.5" customHeight="1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2:18" ht="17.25" customHeight="1">
      <c r="B50" s="162">
        <v>1</v>
      </c>
      <c r="C50" s="162">
        <v>9</v>
      </c>
      <c r="D50" s="162">
        <v>6</v>
      </c>
      <c r="E50" s="162">
        <v>6</v>
      </c>
      <c r="F50" s="162">
        <v>4</v>
      </c>
      <c r="G50" s="162">
        <v>0</v>
      </c>
      <c r="H50" s="162">
        <v>2</v>
      </c>
      <c r="I50" s="162">
        <v>2</v>
      </c>
      <c r="J50" s="162"/>
      <c r="K50" s="162"/>
      <c r="L50" s="162"/>
      <c r="M50" s="162"/>
      <c r="N50" s="162"/>
      <c r="O50" s="162"/>
      <c r="P50" s="162"/>
      <c r="Q50" s="162"/>
      <c r="R50" s="162"/>
    </row>
    <row r="51" spans="1:18" ht="12.75">
      <c r="A51" s="195" t="s">
        <v>0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ht="6" customHeight="1"/>
    <row r="53" ht="3.75" customHeight="1"/>
    <row r="54" spans="1:20" ht="15" customHeight="1">
      <c r="A54" s="204" t="s">
        <v>10</v>
      </c>
      <c r="B54" s="204"/>
      <c r="C54" s="204"/>
      <c r="D54" s="204"/>
      <c r="E54" s="204"/>
      <c r="F54" s="204"/>
      <c r="G54" s="204"/>
      <c r="H54" s="205" t="str">
        <f>IF(A24=0,"",A24)</f>
        <v>Magyar Családsegítő és Gyermekjóléti Szolgálatok Országos Egyesülete</v>
      </c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  <row r="55" ht="4.5" customHeight="1"/>
    <row r="56" spans="1:20" ht="15" customHeight="1">
      <c r="A56" s="204" t="s">
        <v>11</v>
      </c>
      <c r="B56" s="204"/>
      <c r="C56" s="204"/>
      <c r="D56" s="204"/>
      <c r="E56" s="204"/>
      <c r="F56" s="163"/>
      <c r="G56" s="163"/>
      <c r="H56" s="205" t="str">
        <f>IF(A30=0,"",A30)</f>
        <v>2144. Kerepes, Szabadság út 88.</v>
      </c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</row>
    <row r="57" ht="6.75" customHeight="1"/>
    <row r="58" spans="1:20" ht="15.75">
      <c r="A58" s="206" t="s">
        <v>12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</row>
    <row r="59" spans="1:20" ht="15.75">
      <c r="A59" s="206" t="s">
        <v>13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</row>
    <row r="60" ht="6" customHeight="1"/>
    <row r="61" spans="11:20" ht="17.25" customHeight="1">
      <c r="K61" s="164">
        <v>2</v>
      </c>
      <c r="L61" s="164">
        <v>0</v>
      </c>
      <c r="M61" s="164">
        <v>2</v>
      </c>
      <c r="N61" s="164">
        <v>3</v>
      </c>
      <c r="O61" s="207" t="s">
        <v>14</v>
      </c>
      <c r="P61" s="207"/>
      <c r="T61" s="208" t="s">
        <v>15</v>
      </c>
    </row>
    <row r="62" ht="12.75">
      <c r="T62" s="208"/>
    </row>
    <row r="63" spans="1:20" ht="12.75">
      <c r="A63" s="165" t="s">
        <v>16</v>
      </c>
      <c r="B63" s="209" t="s">
        <v>17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 t="s">
        <v>18</v>
      </c>
      <c r="P63" s="209"/>
      <c r="Q63" s="209"/>
      <c r="R63" s="209"/>
      <c r="S63" s="165" t="s">
        <v>19</v>
      </c>
      <c r="T63" s="209" t="s">
        <v>20</v>
      </c>
    </row>
    <row r="64" spans="1:20" ht="12.75">
      <c r="A64" s="166" t="s">
        <v>21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166" t="s">
        <v>22</v>
      </c>
      <c r="T64" s="209"/>
    </row>
    <row r="65" spans="1:20" ht="12.75">
      <c r="A65" s="167" t="s">
        <v>23</v>
      </c>
      <c r="B65" s="210" t="s">
        <v>24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1" t="s">
        <v>25</v>
      </c>
      <c r="P65" s="211"/>
      <c r="Q65" s="211"/>
      <c r="R65" s="211"/>
      <c r="S65" s="168" t="s">
        <v>26</v>
      </c>
      <c r="T65" s="168" t="s">
        <v>27</v>
      </c>
    </row>
    <row r="66" spans="1:20" ht="19.5" customHeight="1">
      <c r="A66" s="169">
        <v>1</v>
      </c>
      <c r="B66" s="212" t="s">
        <v>28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3">
        <f>SUM(O67:O69)</f>
        <v>131</v>
      </c>
      <c r="P66" s="213"/>
      <c r="Q66" s="213"/>
      <c r="R66" s="213"/>
      <c r="S66" s="170"/>
      <c r="T66" s="171">
        <f>SUM(T67:T69)</f>
        <v>94</v>
      </c>
    </row>
    <row r="67" spans="1:20" ht="19.5" customHeight="1">
      <c r="A67" s="172">
        <v>2</v>
      </c>
      <c r="B67" s="214" t="s">
        <v>29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5"/>
      <c r="P67" s="215"/>
      <c r="Q67" s="215"/>
      <c r="R67" s="215"/>
      <c r="S67" s="173"/>
      <c r="T67" s="174"/>
    </row>
    <row r="68" spans="1:20" ht="19.5" customHeight="1">
      <c r="A68" s="172">
        <v>3</v>
      </c>
      <c r="B68" s="214" t="s">
        <v>30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5">
        <v>131</v>
      </c>
      <c r="P68" s="215"/>
      <c r="Q68" s="215"/>
      <c r="R68" s="215"/>
      <c r="S68" s="173"/>
      <c r="T68" s="174">
        <v>94</v>
      </c>
    </row>
    <row r="69" spans="1:20" ht="19.5" customHeight="1">
      <c r="A69" s="172">
        <v>4</v>
      </c>
      <c r="B69" s="214" t="s">
        <v>31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5"/>
      <c r="P69" s="215"/>
      <c r="Q69" s="215"/>
      <c r="R69" s="215"/>
      <c r="S69" s="173"/>
      <c r="T69" s="174"/>
    </row>
    <row r="70" spans="1:20" ht="19.5" customHeight="1">
      <c r="A70" s="175">
        <v>5</v>
      </c>
      <c r="B70" s="216" t="s">
        <v>32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7">
        <f>SUM(O71:O74)</f>
        <v>5667</v>
      </c>
      <c r="P70" s="217"/>
      <c r="Q70" s="217"/>
      <c r="R70" s="217"/>
      <c r="S70" s="176"/>
      <c r="T70" s="177">
        <f>SUM(T71:T74)</f>
        <v>6250</v>
      </c>
    </row>
    <row r="71" spans="1:20" ht="19.5" customHeight="1">
      <c r="A71" s="172">
        <v>6</v>
      </c>
      <c r="B71" s="214" t="s">
        <v>33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5"/>
      <c r="P71" s="215"/>
      <c r="Q71" s="215"/>
      <c r="R71" s="215"/>
      <c r="S71" s="173"/>
      <c r="T71" s="174"/>
    </row>
    <row r="72" spans="1:20" ht="19.5" customHeight="1">
      <c r="A72" s="172">
        <v>7</v>
      </c>
      <c r="B72" s="214" t="s">
        <v>34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5">
        <v>0</v>
      </c>
      <c r="P72" s="215"/>
      <c r="Q72" s="215"/>
      <c r="R72" s="215"/>
      <c r="S72" s="173"/>
      <c r="T72" s="174">
        <v>623</v>
      </c>
    </row>
    <row r="73" spans="1:20" ht="19.5" customHeight="1">
      <c r="A73" s="172">
        <v>8</v>
      </c>
      <c r="B73" s="214" t="s">
        <v>35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5"/>
      <c r="P73" s="215"/>
      <c r="Q73" s="215"/>
      <c r="R73" s="215"/>
      <c r="S73" s="173"/>
      <c r="T73" s="174"/>
    </row>
    <row r="74" spans="1:20" ht="19.5" customHeight="1">
      <c r="A74" s="172">
        <v>9</v>
      </c>
      <c r="B74" s="214" t="s">
        <v>36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5">
        <v>5667</v>
      </c>
      <c r="P74" s="215"/>
      <c r="Q74" s="215"/>
      <c r="R74" s="215"/>
      <c r="S74" s="173"/>
      <c r="T74" s="174">
        <v>5627</v>
      </c>
    </row>
    <row r="75" spans="1:20" ht="19.5" customHeight="1">
      <c r="A75" s="172">
        <v>10</v>
      </c>
      <c r="B75" s="218" t="s">
        <v>37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9"/>
      <c r="P75" s="219"/>
      <c r="Q75" s="219"/>
      <c r="R75" s="219"/>
      <c r="S75" s="176"/>
      <c r="T75" s="178"/>
    </row>
    <row r="76" spans="1:20" ht="19.5" customHeight="1">
      <c r="A76" s="175">
        <v>11</v>
      </c>
      <c r="B76" s="216" t="s">
        <v>38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>
        <v>6121</v>
      </c>
      <c r="P76" s="217"/>
      <c r="Q76" s="217"/>
      <c r="R76" s="217"/>
      <c r="S76" s="173"/>
      <c r="T76" s="177">
        <f>SUM(T66+T70+T75)</f>
        <v>6344</v>
      </c>
    </row>
    <row r="77" spans="1:20" ht="19.5" customHeight="1">
      <c r="A77" s="175">
        <v>12</v>
      </c>
      <c r="B77" s="216" t="s">
        <v>39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7">
        <f>SUM(O78:O83)</f>
        <v>6114</v>
      </c>
      <c r="P77" s="217"/>
      <c r="Q77" s="217"/>
      <c r="R77" s="217"/>
      <c r="S77" s="176"/>
      <c r="T77" s="177">
        <f>SUM(T78:T83)</f>
        <v>6344</v>
      </c>
    </row>
    <row r="78" spans="1:20" ht="19.5" customHeight="1">
      <c r="A78" s="172">
        <v>13</v>
      </c>
      <c r="B78" s="214" t="s">
        <v>40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5">
        <v>9353</v>
      </c>
      <c r="P78" s="215"/>
      <c r="Q78" s="215"/>
      <c r="R78" s="215"/>
      <c r="S78" s="173"/>
      <c r="T78" s="174">
        <v>9353</v>
      </c>
    </row>
    <row r="79" spans="1:20" ht="19.5" customHeight="1">
      <c r="A79" s="172">
        <v>14</v>
      </c>
      <c r="B79" s="214" t="s">
        <v>41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5">
        <v>-3253</v>
      </c>
      <c r="P79" s="215"/>
      <c r="Q79" s="215"/>
      <c r="R79" s="215"/>
      <c r="S79" s="173"/>
      <c r="T79" s="174">
        <v>-3239</v>
      </c>
    </row>
    <row r="80" spans="1:20" ht="19.5" customHeight="1">
      <c r="A80" s="172">
        <v>15</v>
      </c>
      <c r="B80" s="214" t="s">
        <v>42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5"/>
      <c r="P80" s="215"/>
      <c r="Q80" s="215"/>
      <c r="R80" s="215"/>
      <c r="S80" s="173"/>
      <c r="T80" s="174">
        <v>0</v>
      </c>
    </row>
    <row r="81" spans="1:20" ht="19.5" customHeight="1">
      <c r="A81" s="172">
        <v>16</v>
      </c>
      <c r="B81" s="214" t="s">
        <v>43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5"/>
      <c r="P81" s="215"/>
      <c r="Q81" s="215"/>
      <c r="R81" s="215"/>
      <c r="S81" s="173"/>
      <c r="T81" s="174"/>
    </row>
    <row r="82" spans="1:20" ht="19.5" customHeight="1">
      <c r="A82" s="172">
        <v>17</v>
      </c>
      <c r="B82" s="220" t="s">
        <v>44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15">
        <v>14</v>
      </c>
      <c r="P82" s="215"/>
      <c r="Q82" s="215"/>
      <c r="R82" s="215"/>
      <c r="S82" s="173"/>
      <c r="T82" s="174">
        <v>230</v>
      </c>
    </row>
    <row r="83" spans="1:20" ht="19.5" customHeight="1">
      <c r="A83" s="172">
        <v>18</v>
      </c>
      <c r="B83" s="221" t="s">
        <v>45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15"/>
      <c r="P83" s="215"/>
      <c r="Q83" s="215"/>
      <c r="R83" s="215"/>
      <c r="S83" s="173"/>
      <c r="T83" s="174"/>
    </row>
    <row r="84" spans="1:20" ht="19.5" customHeight="1" hidden="1">
      <c r="A84" s="172"/>
      <c r="B84" s="179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1"/>
      <c r="O84" s="182"/>
      <c r="P84" s="183"/>
      <c r="Q84" s="183"/>
      <c r="R84" s="184"/>
      <c r="S84" s="173"/>
      <c r="T84" s="174"/>
    </row>
    <row r="85" spans="1:20" ht="19.5" customHeight="1">
      <c r="A85" s="172">
        <v>19</v>
      </c>
      <c r="B85" s="218" t="s">
        <v>46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9">
        <v>0</v>
      </c>
      <c r="P85" s="219"/>
      <c r="Q85" s="219"/>
      <c r="R85" s="219"/>
      <c r="S85" s="176"/>
      <c r="T85" s="178">
        <v>0</v>
      </c>
    </row>
    <row r="86" spans="1:20" ht="19.5" customHeight="1">
      <c r="A86" s="175">
        <v>20</v>
      </c>
      <c r="B86" s="216" t="s">
        <v>47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>
        <f>SUM(O88+O89)</f>
        <v>70</v>
      </c>
      <c r="P86" s="217"/>
      <c r="Q86" s="217"/>
      <c r="R86" s="217"/>
      <c r="S86" s="176"/>
      <c r="T86" s="177">
        <f>SUM(T88+T89)</f>
        <v>0</v>
      </c>
    </row>
    <row r="87" spans="1:20" s="186" customFormat="1" ht="19.5" customHeight="1">
      <c r="A87" s="185">
        <v>21</v>
      </c>
      <c r="B87" s="222" t="s">
        <v>48</v>
      </c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3"/>
      <c r="P87" s="223"/>
      <c r="Q87" s="223"/>
      <c r="R87" s="223"/>
      <c r="S87" s="178"/>
      <c r="T87" s="178"/>
    </row>
    <row r="88" spans="1:20" ht="19.5" customHeight="1">
      <c r="A88" s="172">
        <v>22</v>
      </c>
      <c r="B88" s="214" t="s">
        <v>49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5"/>
      <c r="P88" s="215"/>
      <c r="Q88" s="215"/>
      <c r="R88" s="215"/>
      <c r="S88" s="173"/>
      <c r="T88" s="174"/>
    </row>
    <row r="89" spans="1:20" ht="19.5" customHeight="1">
      <c r="A89" s="172">
        <v>23</v>
      </c>
      <c r="B89" s="214" t="s">
        <v>50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5">
        <v>70</v>
      </c>
      <c r="P89" s="215"/>
      <c r="Q89" s="215"/>
      <c r="R89" s="215"/>
      <c r="S89" s="173"/>
      <c r="T89" s="174">
        <v>0</v>
      </c>
    </row>
    <row r="90" spans="1:20" ht="19.5" customHeight="1">
      <c r="A90" s="172">
        <v>24</v>
      </c>
      <c r="B90" s="218" t="s">
        <v>51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9"/>
      <c r="P90" s="219"/>
      <c r="Q90" s="219"/>
      <c r="R90" s="219"/>
      <c r="S90" s="176"/>
      <c r="T90" s="178">
        <v>0</v>
      </c>
    </row>
    <row r="91" spans="1:20" ht="19.5" customHeight="1">
      <c r="A91" s="187">
        <v>25</v>
      </c>
      <c r="B91" s="224" t="s">
        <v>52</v>
      </c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5">
        <v>6121</v>
      </c>
      <c r="P91" s="225"/>
      <c r="Q91" s="225"/>
      <c r="R91" s="225"/>
      <c r="S91" s="188"/>
      <c r="T91" s="189">
        <f>SUM(T77+T85+T86+T90)</f>
        <v>6344</v>
      </c>
    </row>
    <row r="93" ht="8.25" customHeight="1"/>
    <row r="94" spans="1:20" ht="12.75">
      <c r="A94" s="226" t="s">
        <v>6</v>
      </c>
      <c r="B94" s="226"/>
      <c r="C94" s="227" t="str">
        <f>IF(C42=0,"",C42)</f>
        <v>Kerepes, 2024. május 17</v>
      </c>
      <c r="D94" s="227"/>
      <c r="E94" s="227"/>
      <c r="F94" s="227"/>
      <c r="G94" s="227"/>
      <c r="H94" s="227"/>
      <c r="I94" s="227"/>
      <c r="S94" s="203"/>
      <c r="T94" s="203"/>
    </row>
    <row r="95" spans="19:20" ht="12.75">
      <c r="S95" s="198" t="s">
        <v>53</v>
      </c>
      <c r="T95" s="198"/>
    </row>
    <row r="96" spans="19:20" ht="12.75">
      <c r="S96" s="201" t="s">
        <v>54</v>
      </c>
      <c r="T96" s="201"/>
    </row>
  </sheetData>
  <sheetProtection selectLockedCells="1" selectUnlockedCells="1"/>
  <mergeCells count="82">
    <mergeCell ref="S94:T94"/>
    <mergeCell ref="S95:T95"/>
    <mergeCell ref="S96:T96"/>
    <mergeCell ref="B90:N90"/>
    <mergeCell ref="O90:R90"/>
    <mergeCell ref="B91:N91"/>
    <mergeCell ref="O91:R91"/>
    <mergeCell ref="A94:B94"/>
    <mergeCell ref="C94:I94"/>
    <mergeCell ref="B87:N87"/>
    <mergeCell ref="O87:R87"/>
    <mergeCell ref="B88:N88"/>
    <mergeCell ref="O88:R88"/>
    <mergeCell ref="B89:N89"/>
    <mergeCell ref="O89:R89"/>
    <mergeCell ref="B83:N83"/>
    <mergeCell ref="O83:R83"/>
    <mergeCell ref="B85:N85"/>
    <mergeCell ref="O85:R85"/>
    <mergeCell ref="B86:N86"/>
    <mergeCell ref="O86:R86"/>
    <mergeCell ref="B80:N80"/>
    <mergeCell ref="O80:R80"/>
    <mergeCell ref="B81:N81"/>
    <mergeCell ref="O81:R81"/>
    <mergeCell ref="B82:N82"/>
    <mergeCell ref="O82:R82"/>
    <mergeCell ref="B77:N77"/>
    <mergeCell ref="O77:R77"/>
    <mergeCell ref="B78:N78"/>
    <mergeCell ref="O78:R78"/>
    <mergeCell ref="B79:N79"/>
    <mergeCell ref="O79:R79"/>
    <mergeCell ref="B74:N74"/>
    <mergeCell ref="O74:R74"/>
    <mergeCell ref="B75:N75"/>
    <mergeCell ref="O75:R75"/>
    <mergeCell ref="B76:N76"/>
    <mergeCell ref="O76:R76"/>
    <mergeCell ref="B71:N71"/>
    <mergeCell ref="O71:R71"/>
    <mergeCell ref="B72:N72"/>
    <mergeCell ref="O72:R72"/>
    <mergeCell ref="B73:N73"/>
    <mergeCell ref="O73:R73"/>
    <mergeCell ref="B68:N68"/>
    <mergeCell ref="O68:R68"/>
    <mergeCell ref="B69:N69"/>
    <mergeCell ref="O69:R69"/>
    <mergeCell ref="B70:N70"/>
    <mergeCell ref="O70:R70"/>
    <mergeCell ref="B65:N65"/>
    <mergeCell ref="O65:R65"/>
    <mergeCell ref="B66:N66"/>
    <mergeCell ref="O66:R66"/>
    <mergeCell ref="B67:N67"/>
    <mergeCell ref="O67:R67"/>
    <mergeCell ref="A58:T58"/>
    <mergeCell ref="A59:T59"/>
    <mergeCell ref="O61:P61"/>
    <mergeCell ref="T61:T62"/>
    <mergeCell ref="B63:N64"/>
    <mergeCell ref="O63:R64"/>
    <mergeCell ref="T63:T64"/>
    <mergeCell ref="K46:L46"/>
    <mergeCell ref="A51:R51"/>
    <mergeCell ref="A54:G54"/>
    <mergeCell ref="H54:T54"/>
    <mergeCell ref="A56:E56"/>
    <mergeCell ref="H56:T56"/>
    <mergeCell ref="A31:T31"/>
    <mergeCell ref="A35:T35"/>
    <mergeCell ref="C42:J42"/>
    <mergeCell ref="N42:S42"/>
    <mergeCell ref="N43:S43"/>
    <mergeCell ref="N44:S44"/>
    <mergeCell ref="A2:R2"/>
    <mergeCell ref="A14:T14"/>
    <mergeCell ref="A15:T15"/>
    <mergeCell ref="A24:T24"/>
    <mergeCell ref="A25:T25"/>
    <mergeCell ref="A30:T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zoomScaleSheetLayoutView="75" zoomScalePageLayoutView="0" workbookViewId="0" topLeftCell="A37">
      <selection activeCell="Y55" sqref="Y55"/>
    </sheetView>
  </sheetViews>
  <sheetFormatPr defaultColWidth="9.00390625" defaultRowHeight="12.75"/>
  <cols>
    <col min="1" max="1" width="5.375" style="0" customWidth="1"/>
    <col min="2" max="18" width="3.25390625" style="0" customWidth="1"/>
    <col min="19" max="27" width="11.75390625" style="0" customWidth="1"/>
  </cols>
  <sheetData>
    <row r="1" spans="1:20" ht="17.25" customHeight="1">
      <c r="A1" s="1"/>
      <c r="B1" s="2">
        <f>IF('kettős egyszerűsített mérleg'!B1=0,"",'kettős egyszerűsített mérleg'!B1)</f>
        <v>1</v>
      </c>
      <c r="C1" s="2" t="str">
        <f>IF('kettős egyszerűsített mérleg'!B1=0,"",'kettős egyszerűsített mérleg'!C1)</f>
        <v>9</v>
      </c>
      <c r="D1" s="2" t="str">
        <f>IF('kettős egyszerűsített mérleg'!B1=0,"",'kettős egyszerűsített mérleg'!D1)</f>
        <v>6</v>
      </c>
      <c r="E1" s="2" t="str">
        <f>IF('kettős egyszerűsített mérleg'!B1=0,"",'kettős egyszerűsített mérleg'!E1)</f>
        <v>6</v>
      </c>
      <c r="F1" s="2" t="str">
        <f>IF('kettős egyszerűsített mérleg'!B1=0,"",'kettős egyszerűsített mérleg'!F1)</f>
        <v>4</v>
      </c>
      <c r="G1" s="2" t="str">
        <f>IF('kettős egyszerűsített mérleg'!B1=0,"",'kettős egyszerűsített mérleg'!G1)</f>
        <v>0</v>
      </c>
      <c r="H1" s="2" t="str">
        <f>IF('kettős egyszerűsített mérleg'!B1=0,"",'kettős egyszerűsített mérleg'!H1)</f>
        <v>2</v>
      </c>
      <c r="I1" s="2" t="str">
        <f>IF('kettős egyszerűsített mérleg'!B1=0,"",'kettős egyszerűsített mérleg'!I1)</f>
        <v>2</v>
      </c>
      <c r="J1" s="2">
        <f>IF('kettős egyszerűsített mérleg'!B1=0,"",'kettős egyszerűsített mérleg'!J1)</f>
        <v>0</v>
      </c>
      <c r="K1" s="2">
        <f>IF('kettős egyszerűsített mérleg'!B1=0,"",'kettős egyszerűsített mérleg'!K1)</f>
        <v>0</v>
      </c>
      <c r="L1" s="2">
        <f>IF('kettős egyszerűsített mérleg'!B1=0,"",'kettős egyszerűsített mérleg'!L1)</f>
        <v>0</v>
      </c>
      <c r="M1" s="2">
        <f>IF('kettős egyszerűsített mérleg'!M1=0,"",'kettős egyszerűsített mérleg'!M1)</f>
      </c>
      <c r="N1" s="2">
        <f>IF('kettős egyszerűsített mérleg'!M1=0,"",'kettős egyszerűsített mérleg'!N1)</f>
      </c>
      <c r="O1" s="2">
        <f>IF('kettős egyszerűsített mérleg'!M1=0,"",'kettős egyszerűsített mérleg'!O1)</f>
      </c>
      <c r="P1" s="2">
        <f>IF('kettős egyszerűsített mérleg'!M1=0,"",'kettős egyszerűsített mérleg'!P1)</f>
      </c>
      <c r="Q1" s="2">
        <f>IF('kettős egyszerűsített mérleg'!M1=0,"",'kettős egyszerűsített mérleg'!Q1)</f>
      </c>
      <c r="R1" s="2">
        <f>IF('kettős egyszerűsített mérleg'!M1=0,"",'kettős egyszerűsített mérleg'!R1)</f>
      </c>
      <c r="S1" s="3"/>
      <c r="T1" s="1"/>
    </row>
    <row r="2" spans="1:20" ht="12.75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"/>
      <c r="T2" s="1"/>
    </row>
    <row r="3" spans="1:20" ht="15" customHeight="1">
      <c r="A3" s="229" t="s">
        <v>10</v>
      </c>
      <c r="B3" s="229"/>
      <c r="C3" s="229"/>
      <c r="D3" s="229"/>
      <c r="E3" s="229"/>
      <c r="F3" s="229"/>
      <c r="G3" s="229"/>
      <c r="H3" s="230" t="str">
        <f>IF('kettős egyszerűsített mérleg'!A24=0,"",'kettős egyszerűsített mérleg'!A24)</f>
        <v>Magyar Családsegítő és Gyermekjóléti Szolgálatok Országos Egyesülete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5" customHeight="1">
      <c r="A4" s="229" t="s">
        <v>11</v>
      </c>
      <c r="B4" s="229"/>
      <c r="C4" s="229"/>
      <c r="D4" s="229"/>
      <c r="E4" s="229"/>
      <c r="F4" s="4"/>
      <c r="G4" s="4"/>
      <c r="H4" s="231" t="str">
        <f>IF('kettős egyszerűsített mérleg'!A30=0,"",'kettős egyszerűsített mérleg'!A30)</f>
        <v>2144. Kerepes, Szabadság út 88.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1:27" s="5" customFormat="1" ht="29.25" customHeight="1">
      <c r="A5" s="232" t="s">
        <v>55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</row>
    <row r="6" spans="1:27" ht="15.75" customHeight="1">
      <c r="A6" s="232" t="s">
        <v>202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</row>
    <row r="7" spans="1:27" ht="15.75" customHeight="1">
      <c r="A7" s="6" t="str">
        <f>IF('kettős egyszerűsített mérleg'!A35=0,"",'kettős egyszerűsített mérleg'!A35)</f>
        <v>" A közzétett adatokat könyvvizsgáló nem ellenőrizte !"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"/>
      <c r="Z8" s="233" t="s">
        <v>56</v>
      </c>
      <c r="AA8" s="233"/>
    </row>
    <row r="9" spans="1:27" ht="12.75">
      <c r="A9" s="11" t="s">
        <v>16</v>
      </c>
      <c r="B9" s="234" t="s">
        <v>17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5" t="s">
        <v>18</v>
      </c>
      <c r="T9" s="235"/>
      <c r="U9" s="235"/>
      <c r="V9" s="235" t="s">
        <v>57</v>
      </c>
      <c r="W9" s="235"/>
      <c r="X9" s="235"/>
      <c r="Y9" s="236" t="s">
        <v>20</v>
      </c>
      <c r="Z9" s="236"/>
      <c r="AA9" s="236"/>
    </row>
    <row r="10" spans="1:27" ht="12.75">
      <c r="A10" s="12" t="s">
        <v>21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5"/>
      <c r="T10" s="235"/>
      <c r="U10" s="235"/>
      <c r="V10" s="235"/>
      <c r="W10" s="235"/>
      <c r="X10" s="235"/>
      <c r="Y10" s="236"/>
      <c r="Z10" s="236"/>
      <c r="AA10" s="236"/>
    </row>
    <row r="11" spans="1:27" ht="12.75">
      <c r="A11" s="13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14" t="s">
        <v>58</v>
      </c>
      <c r="T11" s="15" t="s">
        <v>59</v>
      </c>
      <c r="U11" s="16" t="s">
        <v>60</v>
      </c>
      <c r="V11" s="14" t="s">
        <v>58</v>
      </c>
      <c r="W11" s="15" t="s">
        <v>59</v>
      </c>
      <c r="X11" s="16" t="s">
        <v>60</v>
      </c>
      <c r="Y11" s="17" t="s">
        <v>58</v>
      </c>
      <c r="Z11" s="18" t="s">
        <v>59</v>
      </c>
      <c r="AA11" s="19" t="s">
        <v>60</v>
      </c>
    </row>
    <row r="12" spans="1:27" ht="13.5" customHeight="1">
      <c r="A12" s="20">
        <v>1</v>
      </c>
      <c r="B12" s="237" t="s">
        <v>61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1"/>
      <c r="T12" s="22"/>
      <c r="U12" s="23">
        <f aca="true" t="shared" si="0" ref="U12:U23">SUM(S12+T12)</f>
        <v>0</v>
      </c>
      <c r="V12" s="24"/>
      <c r="W12" s="25"/>
      <c r="X12" s="23">
        <f aca="true" t="shared" si="1" ref="X12:X23">SUM(V12+W12)</f>
        <v>0</v>
      </c>
      <c r="Y12" s="24">
        <v>11806</v>
      </c>
      <c r="Z12" s="25"/>
      <c r="AA12" s="26">
        <f aca="true" t="shared" si="2" ref="AA12:AA23">SUM(Y12+Z12)</f>
        <v>11806</v>
      </c>
    </row>
    <row r="13" spans="1:27" ht="13.5" customHeight="1">
      <c r="A13" s="27">
        <v>2</v>
      </c>
      <c r="B13" s="238" t="s">
        <v>62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8"/>
      <c r="T13" s="29"/>
      <c r="U13" s="30">
        <f t="shared" si="0"/>
        <v>0</v>
      </c>
      <c r="V13" s="28"/>
      <c r="W13" s="29"/>
      <c r="X13" s="26">
        <f t="shared" si="1"/>
        <v>0</v>
      </c>
      <c r="Y13" s="28"/>
      <c r="Z13" s="29"/>
      <c r="AA13" s="30">
        <f t="shared" si="2"/>
        <v>0</v>
      </c>
    </row>
    <row r="14" spans="1:27" ht="13.5" customHeight="1">
      <c r="A14" s="31">
        <v>3</v>
      </c>
      <c r="B14" s="239" t="s">
        <v>63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32">
        <v>9062</v>
      </c>
      <c r="T14" s="33"/>
      <c r="U14" s="30">
        <v>11721</v>
      </c>
      <c r="V14" s="32"/>
      <c r="W14" s="33"/>
      <c r="X14" s="26">
        <f t="shared" si="1"/>
        <v>0</v>
      </c>
      <c r="Y14" s="32">
        <v>6421</v>
      </c>
      <c r="Z14" s="33"/>
      <c r="AA14" s="30">
        <f t="shared" si="2"/>
        <v>6421</v>
      </c>
    </row>
    <row r="15" spans="1:27" ht="13.5" customHeight="1">
      <c r="A15" s="27">
        <v>4</v>
      </c>
      <c r="B15" s="238" t="s">
        <v>64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8">
        <v>7114</v>
      </c>
      <c r="T15" s="29"/>
      <c r="U15" s="30">
        <v>2492</v>
      </c>
      <c r="V15" s="28"/>
      <c r="W15" s="29"/>
      <c r="X15" s="26">
        <f t="shared" si="1"/>
        <v>0</v>
      </c>
      <c r="Y15" s="28">
        <v>4000</v>
      </c>
      <c r="Z15" s="29"/>
      <c r="AA15" s="30">
        <f t="shared" si="2"/>
        <v>4000</v>
      </c>
    </row>
    <row r="16" spans="1:27" ht="13.5" customHeight="1">
      <c r="A16" s="27">
        <v>5</v>
      </c>
      <c r="B16" s="238" t="s">
        <v>65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8">
        <v>38</v>
      </c>
      <c r="T16" s="29"/>
      <c r="U16" s="30">
        <v>131</v>
      </c>
      <c r="V16" s="28"/>
      <c r="W16" s="29"/>
      <c r="X16" s="26">
        <f t="shared" si="1"/>
        <v>0</v>
      </c>
      <c r="Y16" s="28">
        <v>11</v>
      </c>
      <c r="Z16" s="29"/>
      <c r="AA16" s="30">
        <f t="shared" si="2"/>
        <v>11</v>
      </c>
    </row>
    <row r="17" spans="1:27" ht="13.5" customHeight="1">
      <c r="A17" s="27">
        <v>6</v>
      </c>
      <c r="B17" s="238" t="s">
        <v>66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8"/>
      <c r="T17" s="29"/>
      <c r="U17" s="30"/>
      <c r="V17" s="28"/>
      <c r="W17" s="29"/>
      <c r="X17" s="26">
        <f t="shared" si="1"/>
        <v>0</v>
      </c>
      <c r="Y17" s="28"/>
      <c r="Z17" s="29"/>
      <c r="AA17" s="30">
        <f t="shared" si="2"/>
        <v>0</v>
      </c>
    </row>
    <row r="18" spans="1:27" ht="13.5" customHeight="1">
      <c r="A18" s="27">
        <v>7</v>
      </c>
      <c r="B18" s="238" t="s">
        <v>67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8"/>
      <c r="T18" s="29"/>
      <c r="U18" s="30">
        <f t="shared" si="0"/>
        <v>0</v>
      </c>
      <c r="V18" s="28"/>
      <c r="W18" s="29"/>
      <c r="X18" s="26">
        <f t="shared" si="1"/>
        <v>0</v>
      </c>
      <c r="Y18" s="28">
        <v>0</v>
      </c>
      <c r="Z18" s="29"/>
      <c r="AA18" s="30">
        <f t="shared" si="2"/>
        <v>0</v>
      </c>
    </row>
    <row r="19" spans="1:27" ht="13.5" customHeight="1">
      <c r="A19" s="27">
        <v>8</v>
      </c>
      <c r="B19" s="238" t="s">
        <v>68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8">
        <v>1910</v>
      </c>
      <c r="T19" s="29"/>
      <c r="U19" s="30">
        <v>9098</v>
      </c>
      <c r="V19" s="28"/>
      <c r="W19" s="29"/>
      <c r="X19" s="26">
        <f t="shared" si="1"/>
        <v>0</v>
      </c>
      <c r="Y19" s="28">
        <v>2410</v>
      </c>
      <c r="Z19" s="29"/>
      <c r="AA19" s="30">
        <f t="shared" si="2"/>
        <v>2410</v>
      </c>
    </row>
    <row r="20" spans="1:27" ht="13.5" customHeight="1">
      <c r="A20" s="27">
        <v>9</v>
      </c>
      <c r="B20" s="238" t="s">
        <v>69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8"/>
      <c r="T20" s="29"/>
      <c r="U20" s="30">
        <f t="shared" si="0"/>
        <v>0</v>
      </c>
      <c r="V20" s="28"/>
      <c r="W20" s="29"/>
      <c r="X20" s="26">
        <f t="shared" si="1"/>
        <v>0</v>
      </c>
      <c r="Y20" s="28">
        <v>0</v>
      </c>
      <c r="Z20" s="29"/>
      <c r="AA20" s="30">
        <f t="shared" si="2"/>
        <v>0</v>
      </c>
    </row>
    <row r="21" spans="1:27" s="34" customFormat="1" ht="13.5" customHeight="1">
      <c r="A21" s="31">
        <v>10</v>
      </c>
      <c r="B21" s="239" t="s">
        <v>70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32"/>
      <c r="T21" s="33"/>
      <c r="U21" s="30">
        <f t="shared" si="0"/>
        <v>0</v>
      </c>
      <c r="V21" s="32"/>
      <c r="W21" s="33"/>
      <c r="X21" s="26">
        <f t="shared" si="1"/>
        <v>0</v>
      </c>
      <c r="Y21" s="32"/>
      <c r="Z21" s="33"/>
      <c r="AA21" s="30">
        <f t="shared" si="2"/>
        <v>0</v>
      </c>
    </row>
    <row r="22" spans="1:27" ht="13.5" customHeight="1">
      <c r="A22" s="27">
        <v>11</v>
      </c>
      <c r="B22" s="238" t="s">
        <v>71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8"/>
      <c r="T22" s="29"/>
      <c r="U22" s="30">
        <f t="shared" si="0"/>
        <v>0</v>
      </c>
      <c r="V22" s="28"/>
      <c r="W22" s="29"/>
      <c r="X22" s="26">
        <f t="shared" si="1"/>
        <v>0</v>
      </c>
      <c r="Y22" s="28"/>
      <c r="Z22" s="29"/>
      <c r="AA22" s="30">
        <f t="shared" si="2"/>
        <v>0</v>
      </c>
    </row>
    <row r="23" spans="1:27" ht="13.5" customHeight="1">
      <c r="A23" s="27">
        <v>12</v>
      </c>
      <c r="B23" s="240" t="s">
        <v>72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8"/>
      <c r="T23" s="29"/>
      <c r="U23" s="30">
        <f t="shared" si="0"/>
        <v>0</v>
      </c>
      <c r="V23" s="28"/>
      <c r="W23" s="29"/>
      <c r="X23" s="26">
        <f t="shared" si="1"/>
        <v>0</v>
      </c>
      <c r="Y23" s="28"/>
      <c r="Z23" s="29"/>
      <c r="AA23" s="30">
        <f t="shared" si="2"/>
        <v>0</v>
      </c>
    </row>
    <row r="24" spans="1:27" ht="13.5" customHeight="1">
      <c r="A24" s="35">
        <v>11</v>
      </c>
      <c r="B24" s="241" t="s">
        <v>73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36">
        <v>9062</v>
      </c>
      <c r="T24" s="37">
        <f aca="true" t="shared" si="3" ref="T24:AA24">SUM(T12+T13+T14+T20+T21)</f>
        <v>0</v>
      </c>
      <c r="U24" s="30">
        <f t="shared" si="3"/>
        <v>11721</v>
      </c>
      <c r="V24" s="36">
        <f t="shared" si="3"/>
        <v>0</v>
      </c>
      <c r="W24" s="37">
        <f t="shared" si="3"/>
        <v>0</v>
      </c>
      <c r="X24" s="30">
        <f t="shared" si="3"/>
        <v>0</v>
      </c>
      <c r="Y24" s="36">
        <v>18227</v>
      </c>
      <c r="Z24" s="37">
        <f t="shared" si="3"/>
        <v>0</v>
      </c>
      <c r="AA24" s="30">
        <f t="shared" si="3"/>
        <v>18227</v>
      </c>
    </row>
    <row r="25" spans="1:27" s="34" customFormat="1" ht="13.5" customHeight="1">
      <c r="A25" s="38">
        <v>12</v>
      </c>
      <c r="B25" s="242" t="s">
        <v>74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32">
        <v>9062</v>
      </c>
      <c r="T25" s="33"/>
      <c r="U25" s="30">
        <v>11721</v>
      </c>
      <c r="V25" s="32"/>
      <c r="W25" s="33"/>
      <c r="X25" s="30">
        <f aca="true" t="shared" si="4" ref="X25:X39">SUM(V25+W25)</f>
        <v>0</v>
      </c>
      <c r="Y25" s="32">
        <v>6421</v>
      </c>
      <c r="Z25" s="33"/>
      <c r="AA25" s="30">
        <f aca="true" t="shared" si="5" ref="AA25:AA39">SUM(Y25+Z25)</f>
        <v>6421</v>
      </c>
    </row>
    <row r="26" spans="1:27" ht="13.5" customHeight="1">
      <c r="A26" s="39">
        <v>13</v>
      </c>
      <c r="B26" s="243" t="s">
        <v>75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40">
        <v>8912</v>
      </c>
      <c r="T26" s="41"/>
      <c r="U26" s="30">
        <v>11405</v>
      </c>
      <c r="V26" s="40"/>
      <c r="W26" s="41"/>
      <c r="X26" s="30">
        <f t="shared" si="4"/>
        <v>0</v>
      </c>
      <c r="Y26" s="42">
        <v>17075</v>
      </c>
      <c r="Z26" s="43"/>
      <c r="AA26" s="26">
        <f t="shared" si="5"/>
        <v>17075</v>
      </c>
    </row>
    <row r="27" spans="1:27" ht="13.5" customHeight="1">
      <c r="A27" s="44">
        <v>14</v>
      </c>
      <c r="B27" s="244" t="s">
        <v>76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40">
        <v>0</v>
      </c>
      <c r="T27" s="41"/>
      <c r="U27" s="30">
        <v>155</v>
      </c>
      <c r="V27" s="40"/>
      <c r="W27" s="41"/>
      <c r="X27" s="30">
        <f t="shared" si="4"/>
        <v>0</v>
      </c>
      <c r="Y27" s="40">
        <v>882</v>
      </c>
      <c r="Z27" s="41"/>
      <c r="AA27" s="30">
        <f t="shared" si="5"/>
        <v>882</v>
      </c>
    </row>
    <row r="28" spans="1:27" ht="13.5" customHeight="1">
      <c r="A28" s="44">
        <v>15</v>
      </c>
      <c r="B28" s="244" t="s">
        <v>77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40">
        <v>0</v>
      </c>
      <c r="T28" s="41"/>
      <c r="U28" s="30">
        <f aca="true" t="shared" si="6" ref="U28:U38">SUM(S28+T28)</f>
        <v>0</v>
      </c>
      <c r="V28" s="40"/>
      <c r="W28" s="41"/>
      <c r="X28" s="30">
        <f t="shared" si="4"/>
        <v>0</v>
      </c>
      <c r="Y28" s="40"/>
      <c r="Z28" s="41"/>
      <c r="AA28" s="30">
        <f t="shared" si="5"/>
        <v>0</v>
      </c>
    </row>
    <row r="29" spans="1:27" ht="13.5" customHeight="1">
      <c r="A29" s="44">
        <v>16</v>
      </c>
      <c r="B29" s="244" t="s">
        <v>78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40">
        <v>36</v>
      </c>
      <c r="T29" s="41"/>
      <c r="U29" s="30">
        <v>31</v>
      </c>
      <c r="V29" s="40"/>
      <c r="W29" s="41"/>
      <c r="X29" s="30">
        <f t="shared" si="4"/>
        <v>0</v>
      </c>
      <c r="Y29" s="40">
        <v>36</v>
      </c>
      <c r="Z29" s="41"/>
      <c r="AA29" s="30">
        <f t="shared" si="5"/>
        <v>36</v>
      </c>
    </row>
    <row r="30" spans="1:27" ht="13.5" customHeight="1">
      <c r="A30" s="44">
        <v>17</v>
      </c>
      <c r="B30" s="244" t="s">
        <v>79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40">
        <v>0</v>
      </c>
      <c r="T30" s="41"/>
      <c r="U30" s="30">
        <v>1</v>
      </c>
      <c r="V30" s="40"/>
      <c r="W30" s="41"/>
      <c r="X30" s="30">
        <f t="shared" si="4"/>
        <v>0</v>
      </c>
      <c r="Y30" s="40">
        <v>4</v>
      </c>
      <c r="Z30" s="41"/>
      <c r="AA30" s="30">
        <f t="shared" si="5"/>
        <v>4</v>
      </c>
    </row>
    <row r="31" spans="1:27" ht="13.5" customHeight="1">
      <c r="A31" s="44">
        <v>18</v>
      </c>
      <c r="B31" s="244" t="s">
        <v>80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40">
        <v>0</v>
      </c>
      <c r="T31" s="41"/>
      <c r="U31" s="30">
        <f t="shared" si="6"/>
        <v>0</v>
      </c>
      <c r="V31" s="40"/>
      <c r="W31" s="41"/>
      <c r="X31" s="30">
        <f t="shared" si="4"/>
        <v>0</v>
      </c>
      <c r="Y31" s="40">
        <v>0</v>
      </c>
      <c r="Z31" s="41"/>
      <c r="AA31" s="30">
        <f t="shared" si="5"/>
        <v>0</v>
      </c>
    </row>
    <row r="32" spans="1:27" ht="13.5" customHeight="1">
      <c r="A32" s="44">
        <v>19</v>
      </c>
      <c r="B32" s="244" t="s">
        <v>81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40"/>
      <c r="T32" s="41"/>
      <c r="U32" s="30">
        <f t="shared" si="6"/>
        <v>0</v>
      </c>
      <c r="V32" s="40"/>
      <c r="W32" s="41"/>
      <c r="X32" s="30">
        <f t="shared" si="4"/>
        <v>0</v>
      </c>
      <c r="Y32" s="40"/>
      <c r="Z32" s="41"/>
      <c r="AA32" s="30">
        <f t="shared" si="5"/>
        <v>0</v>
      </c>
    </row>
    <row r="33" spans="1:27" ht="13.5" customHeight="1">
      <c r="A33" s="45">
        <v>20</v>
      </c>
      <c r="B33" s="245" t="s">
        <v>82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46">
        <v>9048</v>
      </c>
      <c r="T33" s="46">
        <f>SUM(T26:T32)-T28</f>
        <v>0</v>
      </c>
      <c r="U33" s="30">
        <v>129</v>
      </c>
      <c r="V33" s="46">
        <f>SUM(V26:V32)-V28</f>
        <v>0</v>
      </c>
      <c r="W33" s="46">
        <f>SUM(W26:W32)-W28</f>
        <v>0</v>
      </c>
      <c r="X33" s="30">
        <f t="shared" si="4"/>
        <v>0</v>
      </c>
      <c r="Y33" s="46">
        <f>SUM(Y26:Y32)-Y28</f>
        <v>17997</v>
      </c>
      <c r="Z33" s="46">
        <f>SUM(Z26:Z32)-Z28</f>
        <v>0</v>
      </c>
      <c r="AA33" s="30">
        <f t="shared" si="5"/>
        <v>17997</v>
      </c>
    </row>
    <row r="34" spans="1:27" s="34" customFormat="1" ht="13.5" customHeight="1">
      <c r="A34" s="31">
        <v>21</v>
      </c>
      <c r="B34" s="239" t="s">
        <v>83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47">
        <v>9048</v>
      </c>
      <c r="T34" s="48"/>
      <c r="U34" s="30">
        <f t="shared" si="6"/>
        <v>9048</v>
      </c>
      <c r="V34" s="47"/>
      <c r="W34" s="49"/>
      <c r="X34" s="30">
        <f t="shared" si="4"/>
        <v>0</v>
      </c>
      <c r="Y34" s="47">
        <v>17079</v>
      </c>
      <c r="Z34" s="49"/>
      <c r="AA34" s="30">
        <f t="shared" si="5"/>
        <v>17079</v>
      </c>
    </row>
    <row r="35" spans="1:27" ht="13.5" customHeight="1">
      <c r="A35" s="45">
        <v>22</v>
      </c>
      <c r="B35" s="245" t="s">
        <v>84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46">
        <v>14</v>
      </c>
      <c r="T35" s="50">
        <f>SUM(T24-T33)</f>
        <v>0</v>
      </c>
      <c r="U35" s="30">
        <v>129</v>
      </c>
      <c r="V35" s="46">
        <f>SUM(V24-V33)</f>
        <v>0</v>
      </c>
      <c r="W35" s="51">
        <f>SUM(W24-W33)</f>
        <v>0</v>
      </c>
      <c r="X35" s="30">
        <f t="shared" si="4"/>
        <v>0</v>
      </c>
      <c r="Y35" s="46">
        <f>SUM(Y24-Y33)</f>
        <v>230</v>
      </c>
      <c r="Z35" s="51">
        <f>SUM(Z24-Z33)</f>
        <v>0</v>
      </c>
      <c r="AA35" s="30">
        <f t="shared" si="5"/>
        <v>230</v>
      </c>
    </row>
    <row r="36" spans="1:27" ht="13.5" customHeight="1">
      <c r="A36" s="44">
        <v>23</v>
      </c>
      <c r="B36" s="238" t="s">
        <v>85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52"/>
      <c r="T36" s="53"/>
      <c r="U36" s="30">
        <f t="shared" si="6"/>
        <v>0</v>
      </c>
      <c r="V36" s="52"/>
      <c r="W36" s="54"/>
      <c r="X36" s="30">
        <f t="shared" si="4"/>
        <v>0</v>
      </c>
      <c r="Y36" s="52"/>
      <c r="Z36" s="54"/>
      <c r="AA36" s="30">
        <f t="shared" si="5"/>
        <v>0</v>
      </c>
    </row>
    <row r="37" spans="1:27" ht="13.5" customHeight="1">
      <c r="A37" s="45">
        <v>24</v>
      </c>
      <c r="B37" s="245" t="s">
        <v>86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46">
        <f>S35-S36</f>
        <v>14</v>
      </c>
      <c r="T37" s="51">
        <f>T35-T36</f>
        <v>0</v>
      </c>
      <c r="U37" s="30">
        <v>129</v>
      </c>
      <c r="V37" s="46">
        <f>V35-V36</f>
        <v>0</v>
      </c>
      <c r="W37" s="51">
        <f>W35-W36</f>
        <v>0</v>
      </c>
      <c r="X37" s="30">
        <f t="shared" si="4"/>
        <v>0</v>
      </c>
      <c r="Y37" s="46">
        <f>Y35-Y36</f>
        <v>230</v>
      </c>
      <c r="Z37" s="51">
        <f>Z35-Z36</f>
        <v>0</v>
      </c>
      <c r="AA37" s="30">
        <f t="shared" si="5"/>
        <v>230</v>
      </c>
    </row>
    <row r="38" spans="1:27" ht="13.5" customHeight="1">
      <c r="A38" s="44">
        <v>25</v>
      </c>
      <c r="B38" s="244" t="s">
        <v>87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52"/>
      <c r="T38" s="53"/>
      <c r="U38" s="30">
        <f t="shared" si="6"/>
        <v>0</v>
      </c>
      <c r="V38" s="52"/>
      <c r="W38" s="54"/>
      <c r="X38" s="30">
        <f t="shared" si="4"/>
        <v>0</v>
      </c>
      <c r="Y38" s="52"/>
      <c r="Z38" s="54"/>
      <c r="AA38" s="30">
        <f t="shared" si="5"/>
        <v>0</v>
      </c>
    </row>
    <row r="39" spans="1:27" ht="13.5" customHeight="1">
      <c r="A39" s="55">
        <v>26</v>
      </c>
      <c r="B39" s="246" t="s">
        <v>88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56">
        <f>SUM(S37-S38)</f>
        <v>14</v>
      </c>
      <c r="T39" s="57">
        <f>SUM(T37-T38)</f>
        <v>0</v>
      </c>
      <c r="U39" s="58">
        <v>129</v>
      </c>
      <c r="V39" s="56">
        <f>SUM(V37-V38)</f>
        <v>0</v>
      </c>
      <c r="W39" s="57">
        <f>SUM(W37-W38)</f>
        <v>0</v>
      </c>
      <c r="X39" s="58">
        <f t="shared" si="4"/>
        <v>0</v>
      </c>
      <c r="Y39" s="56">
        <f>SUM(Y37-Y38)</f>
        <v>230</v>
      </c>
      <c r="Z39" s="57">
        <f>SUM(Z37-Z38)</f>
        <v>0</v>
      </c>
      <c r="AA39" s="58">
        <f t="shared" si="5"/>
        <v>230</v>
      </c>
    </row>
    <row r="40" spans="1:27" ht="19.5" customHeight="1">
      <c r="A40" s="247" t="s">
        <v>6</v>
      </c>
      <c r="B40" s="247"/>
      <c r="C40" s="248" t="str">
        <f>IF('kettős egyszerűsített mérleg'!C42=0,"",'kettős egyszerűsített mérleg'!C42)</f>
        <v>Kerepes, 2024. május 17</v>
      </c>
      <c r="D40" s="248"/>
      <c r="E40" s="248"/>
      <c r="F40" s="248"/>
      <c r="G40" s="248"/>
      <c r="H40" s="248"/>
      <c r="I40" s="248"/>
      <c r="J40" s="248"/>
      <c r="K40" s="1"/>
      <c r="L40" s="1"/>
      <c r="M40" s="1"/>
      <c r="N40" s="1"/>
      <c r="O40" s="1"/>
      <c r="P40" s="1"/>
      <c r="Q40" s="1"/>
      <c r="R40" s="1"/>
      <c r="U40" s="59"/>
      <c r="V40" s="60"/>
      <c r="W40" s="60"/>
      <c r="X40" s="59"/>
      <c r="Y40" s="249"/>
      <c r="Z40" s="249"/>
      <c r="AA40" s="59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U41" s="59"/>
      <c r="V41" s="60"/>
      <c r="W41" s="60"/>
      <c r="X41" s="59"/>
      <c r="Y41" s="250" t="s">
        <v>53</v>
      </c>
      <c r="Z41" s="250"/>
      <c r="AA41" s="59"/>
    </row>
    <row r="42" spans="1:27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U42" s="59"/>
      <c r="V42" s="60"/>
      <c r="W42" s="60"/>
      <c r="X42" s="59"/>
      <c r="Y42" s="251" t="s">
        <v>54</v>
      </c>
      <c r="Z42" s="251"/>
      <c r="AA42" s="59"/>
    </row>
    <row r="43" spans="1:20" ht="19.5" customHeight="1">
      <c r="A43" s="1"/>
      <c r="B43" s="2">
        <f>IF('kettős egyszerűsített mérleg'!B1=0,"",'kettős egyszerűsített mérleg'!B1)</f>
        <v>1</v>
      </c>
      <c r="C43" s="2" t="str">
        <f>IF('kettős egyszerűsített mérleg'!B1=0,"",'kettős egyszerűsített mérleg'!C1)</f>
        <v>9</v>
      </c>
      <c r="D43" s="2" t="str">
        <f>IF('kettős egyszerűsített mérleg'!B1=0,"",'kettős egyszerűsített mérleg'!D1)</f>
        <v>6</v>
      </c>
      <c r="E43" s="2" t="str">
        <f>IF('kettős egyszerűsített mérleg'!B1=0,"",'kettős egyszerűsített mérleg'!E1)</f>
        <v>6</v>
      </c>
      <c r="F43" s="2" t="str">
        <f>IF('kettős egyszerűsített mérleg'!B1=0,"",'kettős egyszerűsített mérleg'!F1)</f>
        <v>4</v>
      </c>
      <c r="G43" s="2" t="str">
        <f>IF('kettős egyszerűsített mérleg'!B1=0,"",'kettős egyszerűsített mérleg'!G1)</f>
        <v>0</v>
      </c>
      <c r="H43" s="2" t="str">
        <f>IF('kettős egyszerűsített mérleg'!B1=0,"",'kettős egyszerűsített mérleg'!H1)</f>
        <v>2</v>
      </c>
      <c r="I43" s="2" t="str">
        <f>IF('kettős egyszerűsített mérleg'!B1=0,"",'kettős egyszerűsített mérleg'!I1)</f>
        <v>2</v>
      </c>
      <c r="J43" s="2">
        <f>IF('kettős egyszerűsített mérleg'!B1=0,"",'kettős egyszerűsített mérleg'!J1)</f>
        <v>0</v>
      </c>
      <c r="K43" s="2">
        <f>IF('kettős egyszerűsített mérleg'!B1=0,"",'kettős egyszerűsített mérleg'!K1)</f>
        <v>0</v>
      </c>
      <c r="L43" s="2">
        <f>IF('kettős egyszerűsített mérleg'!B1=0,"",'kettős egyszerűsített mérleg'!L1)</f>
        <v>0</v>
      </c>
      <c r="M43" s="2">
        <f>IF('kettős egyszerűsített mérleg'!M1=0,"",'kettős egyszerűsített mérleg'!M1)</f>
      </c>
      <c r="N43" s="2">
        <f>IF('kettős egyszerűsített mérleg'!M1=0,"",'kettős egyszerűsített mérleg'!N1)</f>
      </c>
      <c r="O43" s="2">
        <f>IF('kettős egyszerűsített mérleg'!M1=0,"",'kettős egyszerűsített mérleg'!O1)</f>
      </c>
      <c r="P43" s="2">
        <f>IF('kettős egyszerűsített mérleg'!M1=0,"",'kettős egyszerűsített mérleg'!P1)</f>
      </c>
      <c r="Q43" s="2">
        <f>IF('kettős egyszerűsített mérleg'!M1=0,"",'kettős egyszerűsített mérleg'!Q1)</f>
      </c>
      <c r="R43" s="2">
        <f>IF('kettős egyszerűsített mérleg'!M1=0,"",'kettős egyszerűsített mérleg'!R1)</f>
      </c>
      <c r="S43" s="3"/>
      <c r="T43" s="1"/>
    </row>
    <row r="44" spans="1:20" ht="19.5" customHeight="1">
      <c r="A44" s="228" t="s">
        <v>0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1"/>
      <c r="T44" s="1"/>
    </row>
    <row r="45" spans="1:20" ht="14.25">
      <c r="A45" s="229" t="s">
        <v>10</v>
      </c>
      <c r="B45" s="229"/>
      <c r="C45" s="229"/>
      <c r="D45" s="229"/>
      <c r="E45" s="229"/>
      <c r="F45" s="229"/>
      <c r="G45" s="229"/>
      <c r="H45" s="230" t="str">
        <f>IF('kettős egyszerűsített mérleg'!A24=0,"",'kettős egyszerűsített mérleg'!A24)</f>
        <v>Magyar Családsegítő és Gyermekjóléti Szolgálatok Országos Egyesülete</v>
      </c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</row>
    <row r="46" spans="1:20" ht="14.25">
      <c r="A46" s="229" t="s">
        <v>11</v>
      </c>
      <c r="B46" s="229"/>
      <c r="C46" s="229"/>
      <c r="D46" s="229"/>
      <c r="E46" s="229"/>
      <c r="F46" s="4"/>
      <c r="G46" s="4"/>
      <c r="H46" s="230" t="str">
        <f>IF('kettős egyszerűsített mérleg'!A30=0,"",'kettős egyszerűsített mérleg'!A30)</f>
        <v>2144. Kerepes, Szabadság út 88.</v>
      </c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</row>
    <row r="47" spans="1:27" ht="21.75" customHeight="1">
      <c r="A47" s="232" t="s">
        <v>55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</row>
    <row r="48" spans="1:27" ht="15.75">
      <c r="A48" s="232" t="s">
        <v>201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</row>
    <row r="49" ht="51.75" customHeight="1"/>
    <row r="50" spans="1:27" ht="12.75">
      <c r="A50" s="252" t="s">
        <v>89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</row>
    <row r="52" spans="1:27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2" t="s">
        <v>90</v>
      </c>
      <c r="AA52" s="61"/>
    </row>
    <row r="53" spans="24:26" ht="12.75">
      <c r="X53" t="s">
        <v>18</v>
      </c>
      <c r="Y53" t="s">
        <v>20</v>
      </c>
      <c r="Z53" s="63" t="s">
        <v>91</v>
      </c>
    </row>
    <row r="54" spans="1:26" ht="30" customHeight="1">
      <c r="A54" s="253" t="s">
        <v>92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194">
        <v>0</v>
      </c>
      <c r="Y54" s="305">
        <v>4000</v>
      </c>
      <c r="Z54" s="193">
        <v>0</v>
      </c>
    </row>
    <row r="55" spans="1:26" ht="30" customHeight="1">
      <c r="A55" s="254" t="s">
        <v>93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64">
        <v>0</v>
      </c>
      <c r="Y55" s="65"/>
      <c r="Z55" s="66">
        <v>0</v>
      </c>
    </row>
    <row r="56" spans="1:26" ht="30" customHeight="1">
      <c r="A56" s="254" t="s">
        <v>94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191">
        <v>0</v>
      </c>
      <c r="Y56" s="65"/>
      <c r="Z56" s="192">
        <v>0</v>
      </c>
    </row>
    <row r="57" spans="1:26" ht="30" customHeight="1">
      <c r="A57" s="255" t="s">
        <v>95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64">
        <v>0</v>
      </c>
      <c r="Y57" s="65"/>
      <c r="Z57" s="66">
        <v>0</v>
      </c>
    </row>
    <row r="58" spans="1:26" ht="30" customHeight="1">
      <c r="A58" s="256" t="s">
        <v>96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64">
        <v>0</v>
      </c>
      <c r="Y58" s="65"/>
      <c r="Z58" s="66">
        <v>0</v>
      </c>
    </row>
    <row r="59" spans="1:26" ht="30" customHeight="1">
      <c r="A59" s="257" t="s">
        <v>97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67">
        <v>0</v>
      </c>
      <c r="Y59" s="68"/>
      <c r="Z59" s="69">
        <v>0</v>
      </c>
    </row>
    <row r="60" ht="37.5" customHeight="1"/>
    <row r="61" spans="1:26" ht="12.75">
      <c r="A61" s="247" t="s">
        <v>6</v>
      </c>
      <c r="B61" s="247"/>
      <c r="C61" s="248" t="str">
        <f>IF('kettős egyszerűsített mérleg'!C42=0,"",'kettős egyszerűsített mérleg'!C42)</f>
        <v>Kerepes, 2024. május 17</v>
      </c>
      <c r="D61" s="248"/>
      <c r="E61" s="248"/>
      <c r="F61" s="248"/>
      <c r="G61" s="248"/>
      <c r="H61" s="248"/>
      <c r="I61" s="248"/>
      <c r="J61" s="248"/>
      <c r="K61" s="1"/>
      <c r="L61" s="1"/>
      <c r="M61" s="1"/>
      <c r="N61" s="1"/>
      <c r="O61" s="1"/>
      <c r="P61" s="1"/>
      <c r="Q61" s="1"/>
      <c r="R61" s="1"/>
      <c r="U61" s="59"/>
      <c r="V61" s="60"/>
      <c r="W61" s="60"/>
      <c r="X61" s="59"/>
      <c r="Y61" s="249"/>
      <c r="Z61" s="249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U62" s="59"/>
      <c r="V62" s="60"/>
      <c r="W62" s="60"/>
      <c r="X62" s="59"/>
      <c r="Y62" s="250" t="s">
        <v>53</v>
      </c>
      <c r="Z62" s="250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U63" s="59"/>
      <c r="V63" s="60"/>
      <c r="W63" s="60"/>
      <c r="X63" s="59"/>
      <c r="Y63" s="251" t="s">
        <v>54</v>
      </c>
      <c r="Z63" s="251"/>
    </row>
  </sheetData>
  <sheetProtection selectLockedCells="1" selectUnlockedCells="1"/>
  <mergeCells count="64">
    <mergeCell ref="Y61:Z61"/>
    <mergeCell ref="Y62:Z62"/>
    <mergeCell ref="Y63:Z63"/>
    <mergeCell ref="A55:W55"/>
    <mergeCell ref="A56:W56"/>
    <mergeCell ref="A57:W57"/>
    <mergeCell ref="A58:W58"/>
    <mergeCell ref="A59:W59"/>
    <mergeCell ref="A61:B61"/>
    <mergeCell ref="C61:J61"/>
    <mergeCell ref="A46:E46"/>
    <mergeCell ref="H46:T46"/>
    <mergeCell ref="A47:AA47"/>
    <mergeCell ref="A48:AA48"/>
    <mergeCell ref="A50:AA50"/>
    <mergeCell ref="A54:W54"/>
    <mergeCell ref="Y40:Z40"/>
    <mergeCell ref="Y41:Z41"/>
    <mergeCell ref="Y42:Z42"/>
    <mergeCell ref="A44:R44"/>
    <mergeCell ref="A45:G45"/>
    <mergeCell ref="H45:T45"/>
    <mergeCell ref="B36:R36"/>
    <mergeCell ref="B37:R37"/>
    <mergeCell ref="B38:R38"/>
    <mergeCell ref="B39:R39"/>
    <mergeCell ref="A40:B40"/>
    <mergeCell ref="C40:J40"/>
    <mergeCell ref="B30:R30"/>
    <mergeCell ref="B31:R31"/>
    <mergeCell ref="B32:R32"/>
    <mergeCell ref="B33:R33"/>
    <mergeCell ref="B34:R34"/>
    <mergeCell ref="B35:R35"/>
    <mergeCell ref="B24:R24"/>
    <mergeCell ref="B25:R25"/>
    <mergeCell ref="B26:R26"/>
    <mergeCell ref="B27:R27"/>
    <mergeCell ref="B28:R28"/>
    <mergeCell ref="B29:R29"/>
    <mergeCell ref="B18:R18"/>
    <mergeCell ref="B19:R19"/>
    <mergeCell ref="B20:R20"/>
    <mergeCell ref="B21:R21"/>
    <mergeCell ref="B22:R22"/>
    <mergeCell ref="B23:R23"/>
    <mergeCell ref="B12:R12"/>
    <mergeCell ref="B13:R13"/>
    <mergeCell ref="B14:R14"/>
    <mergeCell ref="B15:R15"/>
    <mergeCell ref="B16:R16"/>
    <mergeCell ref="B17:R17"/>
    <mergeCell ref="A6:AA6"/>
    <mergeCell ref="Z8:AA8"/>
    <mergeCell ref="B9:R11"/>
    <mergeCell ref="S9:U10"/>
    <mergeCell ref="V9:X10"/>
    <mergeCell ref="Y9:AA10"/>
    <mergeCell ref="A2:R2"/>
    <mergeCell ref="A3:G3"/>
    <mergeCell ref="H3:T3"/>
    <mergeCell ref="A4:E4"/>
    <mergeCell ref="H4:T4"/>
    <mergeCell ref="A5:AA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/>
  <rowBreaks count="1" manualBreakCount="1">
    <brk id="4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selection activeCell="D3" sqref="D3:AE3"/>
    </sheetView>
  </sheetViews>
  <sheetFormatPr defaultColWidth="9.00390625" defaultRowHeight="12.75"/>
  <cols>
    <col min="1" max="2" width="3.875" style="70" customWidth="1"/>
    <col min="3" max="3" width="2.25390625" style="70" customWidth="1"/>
    <col min="4" max="4" width="13.875" style="70" customWidth="1"/>
    <col min="5" max="8" width="2.375" style="70" customWidth="1"/>
    <col min="9" max="9" width="9.625" style="70" customWidth="1"/>
    <col min="10" max="11" width="2.25390625" style="70" customWidth="1"/>
    <col min="12" max="12" width="2.25390625" style="71" customWidth="1"/>
    <col min="13" max="14" width="2.25390625" style="70" customWidth="1"/>
    <col min="15" max="15" width="2.25390625" style="71" customWidth="1"/>
    <col min="16" max="20" width="2.25390625" style="70" customWidth="1"/>
    <col min="21" max="21" width="2.25390625" style="71" customWidth="1"/>
    <col min="22" max="25" width="2.25390625" style="70" customWidth="1"/>
    <col min="26" max="26" width="2.25390625" style="71" customWidth="1"/>
    <col min="27" max="27" width="2.25390625" style="70" customWidth="1"/>
    <col min="28" max="28" width="2.875" style="70" customWidth="1"/>
    <col min="29" max="29" width="6.125" style="70" customWidth="1"/>
    <col min="30" max="30" width="5.25390625" style="70" customWidth="1"/>
    <col min="31" max="31" width="5.00390625" style="70" customWidth="1"/>
    <col min="32" max="32" width="4.375" style="70" customWidth="1"/>
    <col min="33" max="33" width="3.375" style="70" customWidth="1"/>
    <col min="34" max="34" width="3.875" style="70" customWidth="1"/>
    <col min="35" max="16384" width="9.125" style="70" customWidth="1"/>
  </cols>
  <sheetData>
    <row r="1" spans="1:34" ht="26.25" customHeight="1">
      <c r="A1" s="258"/>
      <c r="B1" s="258"/>
      <c r="C1" s="258"/>
      <c r="D1" s="259" t="s">
        <v>98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60" t="s">
        <v>99</v>
      </c>
      <c r="AG1" s="260"/>
      <c r="AH1" s="260"/>
    </row>
    <row r="2" spans="1:34" ht="26.25" customHeight="1">
      <c r="A2" s="258"/>
      <c r="B2" s="258"/>
      <c r="C2" s="258"/>
      <c r="D2" s="261" t="s">
        <v>100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0"/>
      <c r="AG2" s="260"/>
      <c r="AH2" s="260"/>
    </row>
    <row r="3" spans="1:34" ht="26.25" customHeight="1">
      <c r="A3" s="258"/>
      <c r="B3" s="258"/>
      <c r="C3" s="258"/>
      <c r="D3" s="262">
        <v>2012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0"/>
      <c r="AG3" s="260"/>
      <c r="AH3" s="260"/>
    </row>
    <row r="4" spans="1:34" ht="26.25" customHeight="1">
      <c r="A4" s="72"/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4"/>
      <c r="AH4" s="74"/>
    </row>
    <row r="5" spans="1:34" ht="12.75">
      <c r="A5" s="75"/>
      <c r="B5" s="75"/>
      <c r="C5" s="75"/>
      <c r="D5" s="75"/>
      <c r="E5" s="76"/>
      <c r="F5" s="75"/>
      <c r="G5" s="75"/>
      <c r="H5" s="75"/>
      <c r="I5" s="75"/>
      <c r="J5" s="75"/>
      <c r="K5" s="77"/>
      <c r="L5" s="78"/>
      <c r="M5" s="77"/>
      <c r="N5" s="77"/>
      <c r="O5" s="78"/>
      <c r="P5" s="77"/>
      <c r="Q5" s="77"/>
      <c r="R5" s="77"/>
      <c r="S5" s="77"/>
      <c r="T5" s="77"/>
      <c r="U5" s="78"/>
      <c r="V5" s="77"/>
      <c r="W5" s="77"/>
      <c r="X5" s="77"/>
      <c r="Y5" s="77"/>
      <c r="Z5" s="78"/>
      <c r="AA5" s="77"/>
      <c r="AB5" s="77"/>
      <c r="AC5" s="77"/>
      <c r="AD5" s="77"/>
      <c r="AE5" s="77"/>
      <c r="AF5" s="77"/>
      <c r="AG5" s="77"/>
      <c r="AH5" s="77"/>
    </row>
    <row r="6" spans="1:34" ht="24.75" customHeight="1">
      <c r="A6" s="75"/>
      <c r="B6" s="79" t="s">
        <v>101</v>
      </c>
      <c r="C6" s="80"/>
      <c r="D6" s="80"/>
      <c r="E6" s="80"/>
      <c r="F6" s="80"/>
      <c r="G6" s="80"/>
      <c r="H6" s="80"/>
      <c r="I6" s="80"/>
      <c r="J6" s="80"/>
      <c r="K6" s="80"/>
      <c r="L6" s="81"/>
      <c r="M6" s="80"/>
      <c r="N6" s="80"/>
      <c r="O6" s="81"/>
      <c r="P6" s="80"/>
      <c r="Q6" s="80"/>
      <c r="R6" s="80"/>
      <c r="S6" s="80"/>
      <c r="T6" s="80"/>
      <c r="U6" s="81"/>
      <c r="V6" s="80"/>
      <c r="W6" s="80"/>
      <c r="X6" s="80"/>
      <c r="Y6" s="80"/>
      <c r="Z6" s="81"/>
      <c r="AA6" s="80"/>
      <c r="AB6" s="80"/>
      <c r="AC6" s="80"/>
      <c r="AD6" s="80"/>
      <c r="AE6" s="80"/>
      <c r="AF6" s="80"/>
      <c r="AG6" s="82"/>
      <c r="AH6" s="77"/>
    </row>
    <row r="7" spans="1:34" ht="24.75" customHeight="1">
      <c r="A7" s="75"/>
      <c r="B7" s="83"/>
      <c r="C7" s="84"/>
      <c r="D7" s="85"/>
      <c r="E7" s="80"/>
      <c r="F7" s="80"/>
      <c r="G7" s="80"/>
      <c r="H7" s="80"/>
      <c r="I7" s="80"/>
      <c r="J7" s="80"/>
      <c r="K7" s="80"/>
      <c r="L7" s="81"/>
      <c r="M7" s="80"/>
      <c r="N7" s="80"/>
      <c r="O7" s="81"/>
      <c r="P7" s="80"/>
      <c r="Q7" s="80"/>
      <c r="R7" s="80"/>
      <c r="S7" s="80"/>
      <c r="T7" s="80"/>
      <c r="U7" s="81"/>
      <c r="V7" s="80"/>
      <c r="W7" s="80"/>
      <c r="X7" s="80"/>
      <c r="Y7" s="80"/>
      <c r="Z7" s="81"/>
      <c r="AA7" s="80"/>
      <c r="AB7" s="80"/>
      <c r="AC7" s="80"/>
      <c r="AD7" s="80"/>
      <c r="AE7" s="80"/>
      <c r="AF7" s="82"/>
      <c r="AG7" s="86"/>
      <c r="AH7" s="77"/>
    </row>
    <row r="8" spans="1:34" ht="24.75" customHeight="1">
      <c r="A8" s="75"/>
      <c r="B8" s="83"/>
      <c r="C8" s="83"/>
      <c r="D8" s="263" t="str">
        <f>IF('kettős egyszerűsített mérleg'!A24=0,"",'kettős egyszerűsített mérleg'!A24)</f>
        <v>Magyar Családsegítő és Gyermekjóléti Szolgálatok Országos Egyesülete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86"/>
      <c r="AG8" s="86"/>
      <c r="AH8" s="77"/>
    </row>
    <row r="9" spans="1:34" ht="24.75" customHeight="1">
      <c r="A9" s="75"/>
      <c r="B9" s="83"/>
      <c r="C9" s="8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87"/>
      <c r="AG9" s="86"/>
      <c r="AH9" s="77"/>
    </row>
    <row r="10" spans="1:34" ht="8.25" customHeight="1">
      <c r="A10" s="75"/>
      <c r="B10" s="83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86"/>
      <c r="AH10" s="77"/>
    </row>
    <row r="11" spans="1:34" ht="24.75" customHeight="1">
      <c r="A11" s="75"/>
      <c r="B11" s="83"/>
      <c r="C11" s="83"/>
      <c r="D11" s="88" t="s">
        <v>102</v>
      </c>
      <c r="E11" s="89"/>
      <c r="F11" s="89"/>
      <c r="G11" s="89"/>
      <c r="H11" s="89"/>
      <c r="I11" s="75"/>
      <c r="J11" s="265" t="str">
        <f>IF('kettős egyszerűsített mérleg'!A30=0,"",'kettős egyszerűsített mérleg'!A30)</f>
        <v>2144. Kerepes, Szabadság út 88.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86"/>
      <c r="AG11" s="86"/>
      <c r="AH11" s="77"/>
    </row>
    <row r="12" spans="1:34" ht="10.5" customHeight="1">
      <c r="A12" s="75"/>
      <c r="B12" s="83"/>
      <c r="C12" s="83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86"/>
      <c r="AG12" s="86"/>
      <c r="AH12" s="77"/>
    </row>
    <row r="13" spans="1:34" ht="24.75" customHeight="1">
      <c r="A13" s="75"/>
      <c r="B13" s="87"/>
      <c r="C13" s="75"/>
      <c r="D13" s="88" t="s">
        <v>103</v>
      </c>
      <c r="E13" s="75"/>
      <c r="F13" s="75"/>
      <c r="G13" s="75"/>
      <c r="H13" s="75"/>
      <c r="I13" s="75"/>
      <c r="J13" s="90"/>
      <c r="K13" s="90"/>
      <c r="L13" s="91" t="s">
        <v>104</v>
      </c>
      <c r="M13" s="92" t="s">
        <v>105</v>
      </c>
      <c r="N13" s="92" t="s">
        <v>106</v>
      </c>
      <c r="O13" s="91"/>
      <c r="P13" s="90"/>
      <c r="Q13" s="90"/>
      <c r="R13" s="90"/>
      <c r="S13" s="90"/>
      <c r="T13" s="90"/>
      <c r="U13" s="91" t="s">
        <v>107</v>
      </c>
      <c r="V13" s="90"/>
      <c r="W13" s="90"/>
      <c r="X13" s="90"/>
      <c r="Y13" s="90"/>
      <c r="Z13" s="91" t="s">
        <v>107</v>
      </c>
      <c r="AA13" s="90"/>
      <c r="AB13" s="90"/>
      <c r="AC13" s="267"/>
      <c r="AD13" s="267"/>
      <c r="AE13" s="267"/>
      <c r="AF13" s="75"/>
      <c r="AG13" s="87"/>
      <c r="AH13" s="77"/>
    </row>
    <row r="14" spans="1:34" s="89" customFormat="1" ht="9.75" customHeight="1">
      <c r="A14" s="75"/>
      <c r="B14" s="87"/>
      <c r="C14" s="75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75"/>
      <c r="AG14" s="87"/>
      <c r="AH14" s="75"/>
    </row>
    <row r="15" spans="1:34" ht="24.75" customHeight="1">
      <c r="A15" s="75"/>
      <c r="B15" s="87"/>
      <c r="C15" s="75"/>
      <c r="D15" s="88" t="s">
        <v>108</v>
      </c>
      <c r="E15" s="75"/>
      <c r="F15" s="75"/>
      <c r="G15" s="75"/>
      <c r="H15" s="75"/>
      <c r="I15" s="75"/>
      <c r="J15" s="93">
        <f>IF(J13=0,"",J13)</f>
      </c>
      <c r="K15" s="93">
        <f>IF(K13=0,"",K13)</f>
      </c>
      <c r="L15" s="94" t="s">
        <v>107</v>
      </c>
      <c r="M15" s="93" t="s">
        <v>105</v>
      </c>
      <c r="N15" s="93" t="s">
        <v>106</v>
      </c>
      <c r="O15" s="94" t="s">
        <v>107</v>
      </c>
      <c r="P15" s="93">
        <f>IF(P13=0,"",P13)</f>
      </c>
      <c r="Q15" s="93">
        <f>IF(P13=0,"",Q13)</f>
      </c>
      <c r="R15" s="93">
        <f>IF(P13=0,"",R13)</f>
      </c>
      <c r="S15" s="93">
        <f>IF(P13=0,"",S13)</f>
      </c>
      <c r="T15" s="93">
        <f>IF(P13=0,"",T13)</f>
      </c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75"/>
      <c r="AG15" s="87"/>
      <c r="AH15" s="77"/>
    </row>
    <row r="16" spans="1:34" s="89" customFormat="1" ht="10.5" customHeight="1">
      <c r="A16" s="75"/>
      <c r="B16" s="87"/>
      <c r="C16" s="75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75"/>
      <c r="AG16" s="87"/>
      <c r="AH16" s="75"/>
    </row>
    <row r="17" spans="1:34" ht="24.75" customHeight="1">
      <c r="A17" s="75"/>
      <c r="B17" s="87"/>
      <c r="C17" s="75"/>
      <c r="D17" s="88" t="s">
        <v>109</v>
      </c>
      <c r="E17" s="75"/>
      <c r="F17" s="75"/>
      <c r="G17" s="75"/>
      <c r="H17" s="75"/>
      <c r="I17" s="75"/>
      <c r="J17" s="95">
        <f>'kettős egysz. ered.kimut.'!B1</f>
        <v>1</v>
      </c>
      <c r="K17" s="95" t="str">
        <f>'kettős egysz. ered.kimut.'!C1</f>
        <v>9</v>
      </c>
      <c r="L17" s="95" t="str">
        <f>'kettős egysz. ered.kimut.'!D1</f>
        <v>6</v>
      </c>
      <c r="M17" s="95" t="str">
        <f>'kettős egysz. ered.kimut.'!E1</f>
        <v>6</v>
      </c>
      <c r="N17" s="95" t="str">
        <f>'kettős egysz. ered.kimut.'!F1</f>
        <v>4</v>
      </c>
      <c r="O17" s="95" t="str">
        <f>'kettős egysz. ered.kimut.'!G1</f>
        <v>0</v>
      </c>
      <c r="P17" s="95" t="str">
        <f>'kettős egysz. ered.kimut.'!H1</f>
        <v>2</v>
      </c>
      <c r="Q17" s="95" t="str">
        <f>'kettős egysz. ered.kimut.'!I1</f>
        <v>2</v>
      </c>
      <c r="R17" s="91" t="s">
        <v>110</v>
      </c>
      <c r="S17" s="90">
        <f>IF('kettős egyszerűsített mérleg'!M1=0,'kettős egysz. ered.kimut.'!J1,"")</f>
        <v>0</v>
      </c>
      <c r="T17" s="91" t="s">
        <v>110</v>
      </c>
      <c r="U17" s="90">
        <f>IF('kettős egyszerűsített mérleg'!M1=0,'kettős egysz. ered.kimut.'!K1,"")</f>
        <v>0</v>
      </c>
      <c r="V17" s="90">
        <f>IF('kettős egyszerűsített mérleg'!M1=0,'kettős egysz. ered.kimut.'!L1,"")</f>
        <v>0</v>
      </c>
      <c r="W17" s="267"/>
      <c r="X17" s="267"/>
      <c r="Y17" s="267"/>
      <c r="Z17" s="267"/>
      <c r="AA17" s="267"/>
      <c r="AB17" s="267"/>
      <c r="AC17" s="267"/>
      <c r="AD17" s="267"/>
      <c r="AE17" s="267"/>
      <c r="AF17" s="75"/>
      <c r="AG17" s="87"/>
      <c r="AH17" s="77"/>
    </row>
    <row r="18" spans="1:34" ht="11.25" customHeight="1">
      <c r="A18" s="75"/>
      <c r="B18" s="87"/>
      <c r="C18" s="75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75"/>
      <c r="AG18" s="87"/>
      <c r="AH18" s="77"/>
    </row>
    <row r="19" spans="1:34" ht="24.75" customHeight="1">
      <c r="A19" s="75"/>
      <c r="B19" s="83"/>
      <c r="C19" s="83"/>
      <c r="D19" s="88" t="s">
        <v>111</v>
      </c>
      <c r="E19" s="75"/>
      <c r="F19" s="75"/>
      <c r="G19" s="75"/>
      <c r="H19" s="75"/>
      <c r="I19" s="75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75"/>
      <c r="AG19" s="87"/>
      <c r="AH19" s="77"/>
    </row>
    <row r="20" spans="1:34" ht="11.25" customHeight="1">
      <c r="A20" s="75"/>
      <c r="B20" s="83"/>
      <c r="C20" s="96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97"/>
      <c r="AG20" s="86"/>
      <c r="AH20" s="77"/>
    </row>
    <row r="21" spans="1:34" ht="24.75" customHeight="1">
      <c r="A21" s="75"/>
      <c r="B21" s="98" t="s">
        <v>112</v>
      </c>
      <c r="C21" s="75"/>
      <c r="D21" s="75"/>
      <c r="E21" s="75"/>
      <c r="F21" s="75"/>
      <c r="G21" s="75"/>
      <c r="H21" s="75"/>
      <c r="I21" s="75"/>
      <c r="J21" s="75"/>
      <c r="K21" s="75"/>
      <c r="L21" s="91"/>
      <c r="M21" s="75"/>
      <c r="N21" s="75"/>
      <c r="O21" s="91"/>
      <c r="P21" s="75"/>
      <c r="Q21" s="75"/>
      <c r="R21" s="75"/>
      <c r="S21" s="75"/>
      <c r="T21" s="75"/>
      <c r="U21" s="91"/>
      <c r="V21" s="75"/>
      <c r="W21" s="75"/>
      <c r="X21" s="75"/>
      <c r="Y21" s="75"/>
      <c r="Z21" s="91"/>
      <c r="AA21" s="271"/>
      <c r="AB21" s="271"/>
      <c r="AC21" s="271"/>
      <c r="AD21" s="271"/>
      <c r="AE21" s="271"/>
      <c r="AF21" s="271"/>
      <c r="AG21" s="86"/>
      <c r="AH21" s="77"/>
    </row>
    <row r="22" spans="1:35" ht="24.75" customHeight="1">
      <c r="A22" s="75"/>
      <c r="B22" s="83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99"/>
      <c r="AI22" s="100"/>
    </row>
    <row r="23" spans="1:33" ht="24.75" customHeight="1">
      <c r="A23" s="75"/>
      <c r="B23" s="8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99"/>
    </row>
    <row r="24" spans="1:33" ht="24.75" customHeight="1">
      <c r="A24" s="75"/>
      <c r="B24" s="8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99"/>
    </row>
    <row r="25" spans="1:33" ht="24.75" customHeight="1">
      <c r="A25" s="75"/>
      <c r="B25" s="8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99"/>
    </row>
    <row r="26" spans="1:33" ht="24.75" customHeight="1">
      <c r="A26" s="75"/>
      <c r="B26" s="8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99"/>
    </row>
    <row r="27" spans="1:33" ht="24.75" customHeight="1">
      <c r="A27" s="75"/>
      <c r="B27" s="8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99"/>
    </row>
    <row r="28" spans="1:33" ht="24.75" customHeight="1">
      <c r="A28" s="75"/>
      <c r="B28" s="8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99"/>
    </row>
    <row r="29" spans="1:34" ht="24.75" customHeight="1">
      <c r="A29" s="75"/>
      <c r="B29" s="98" t="s">
        <v>113</v>
      </c>
      <c r="C29" s="75"/>
      <c r="D29" s="75"/>
      <c r="E29" s="75"/>
      <c r="F29" s="75"/>
      <c r="G29" s="75"/>
      <c r="H29" s="75"/>
      <c r="I29" s="75"/>
      <c r="J29" s="75"/>
      <c r="K29" s="75"/>
      <c r="L29" s="91"/>
      <c r="M29" s="75"/>
      <c r="N29" s="75"/>
      <c r="O29" s="91"/>
      <c r="P29" s="75"/>
      <c r="Q29" s="75"/>
      <c r="R29" s="75"/>
      <c r="S29" s="75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86"/>
      <c r="AH29" s="77"/>
    </row>
    <row r="30" spans="1:34" ht="10.5" customHeight="1">
      <c r="A30" s="75"/>
      <c r="B30" s="83"/>
      <c r="C30" s="75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75"/>
      <c r="AG30" s="86"/>
      <c r="AH30" s="77"/>
    </row>
    <row r="31" spans="1:34" ht="10.5" customHeight="1">
      <c r="A31" s="75"/>
      <c r="B31" s="83"/>
      <c r="C31" s="84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82"/>
      <c r="AG31" s="86"/>
      <c r="AH31" s="77"/>
    </row>
    <row r="32" spans="1:34" ht="24.75" customHeight="1">
      <c r="A32" s="75"/>
      <c r="B32" s="83"/>
      <c r="C32" s="83"/>
      <c r="D32" s="88" t="s">
        <v>114</v>
      </c>
      <c r="E32" s="75"/>
      <c r="F32" s="75"/>
      <c r="G32" s="75"/>
      <c r="H32" s="75"/>
      <c r="I32" s="75"/>
      <c r="J32" s="75"/>
      <c r="K32" s="75"/>
      <c r="L32" s="91"/>
      <c r="M32" s="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86"/>
      <c r="AG32" s="86"/>
      <c r="AH32" s="77"/>
    </row>
    <row r="33" spans="1:34" ht="12" customHeight="1">
      <c r="A33" s="75"/>
      <c r="B33" s="83"/>
      <c r="C33" s="83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86"/>
      <c r="AG33" s="86"/>
      <c r="AH33" s="77"/>
    </row>
    <row r="34" spans="1:34" ht="24.75" customHeight="1">
      <c r="A34" s="75"/>
      <c r="B34" s="83"/>
      <c r="C34" s="83"/>
      <c r="D34" s="88" t="s">
        <v>115</v>
      </c>
      <c r="E34" s="75"/>
      <c r="F34" s="75"/>
      <c r="G34" s="75"/>
      <c r="H34" s="75"/>
      <c r="I34" s="75"/>
      <c r="J34" s="75"/>
      <c r="K34" s="75"/>
      <c r="L34" s="91"/>
      <c r="M34" s="75"/>
      <c r="N34" s="75"/>
      <c r="O34" s="91"/>
      <c r="P34" s="75"/>
      <c r="Q34" s="75"/>
      <c r="R34" s="75"/>
      <c r="S34" s="75"/>
      <c r="T34" s="75"/>
      <c r="U34" s="91"/>
      <c r="V34" s="75"/>
      <c r="W34" s="75"/>
      <c r="X34" s="75"/>
      <c r="Y34" s="75"/>
      <c r="Z34" s="276"/>
      <c r="AA34" s="276"/>
      <c r="AB34" s="276"/>
      <c r="AC34" s="276"/>
      <c r="AD34" s="276"/>
      <c r="AE34" s="276"/>
      <c r="AF34" s="86"/>
      <c r="AG34" s="86"/>
      <c r="AH34" s="77"/>
    </row>
    <row r="35" spans="1:34" ht="9.75" customHeight="1">
      <c r="A35" s="75"/>
      <c r="B35" s="83"/>
      <c r="C35" s="83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86"/>
      <c r="AG35" s="86"/>
      <c r="AH35" s="77"/>
    </row>
    <row r="36" spans="1:34" ht="24.75" customHeight="1">
      <c r="A36" s="75"/>
      <c r="B36" s="83"/>
      <c r="C36" s="83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86"/>
      <c r="AG36" s="86"/>
      <c r="AH36" s="77"/>
    </row>
    <row r="37" spans="1:34" ht="10.5" customHeight="1">
      <c r="A37" s="75"/>
      <c r="B37" s="83"/>
      <c r="C37" s="83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86"/>
      <c r="AG37" s="86"/>
      <c r="AH37" s="77"/>
    </row>
    <row r="38" spans="1:34" ht="24.75" customHeight="1">
      <c r="A38" s="75"/>
      <c r="B38" s="83"/>
      <c r="C38" s="83"/>
      <c r="D38" s="88" t="s">
        <v>116</v>
      </c>
      <c r="E38" s="75"/>
      <c r="F38" s="75"/>
      <c r="G38" s="75"/>
      <c r="H38" s="75"/>
      <c r="I38" s="75"/>
      <c r="J38" s="75"/>
      <c r="K38" s="75"/>
      <c r="L38" s="91"/>
      <c r="M38" s="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86"/>
      <c r="AG38" s="86"/>
      <c r="AH38" s="77"/>
    </row>
    <row r="39" spans="1:34" ht="12" customHeight="1">
      <c r="A39" s="75"/>
      <c r="B39" s="83"/>
      <c r="C39" s="83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86"/>
      <c r="AG39" s="86"/>
      <c r="AH39" s="77"/>
    </row>
    <row r="40" spans="1:34" ht="24.75" customHeight="1">
      <c r="A40" s="75"/>
      <c r="B40" s="83"/>
      <c r="C40" s="83"/>
      <c r="D40" s="88" t="s">
        <v>117</v>
      </c>
      <c r="E40" s="75"/>
      <c r="F40" s="75"/>
      <c r="G40" s="75"/>
      <c r="H40" s="75"/>
      <c r="I40" s="75"/>
      <c r="J40" s="75"/>
      <c r="K40" s="75"/>
      <c r="L40" s="91"/>
      <c r="M40" s="75"/>
      <c r="N40" s="75"/>
      <c r="O40" s="91"/>
      <c r="P40" s="75"/>
      <c r="Q40" s="75"/>
      <c r="R40" s="269"/>
      <c r="S40" s="269"/>
      <c r="T40" s="269"/>
      <c r="U40" s="269"/>
      <c r="V40" s="269"/>
      <c r="W40" s="269"/>
      <c r="X40" s="267"/>
      <c r="Y40" s="267"/>
      <c r="Z40" s="267"/>
      <c r="AA40" s="267"/>
      <c r="AB40" s="267"/>
      <c r="AC40" s="267"/>
      <c r="AD40" s="267"/>
      <c r="AE40" s="267"/>
      <c r="AF40" s="86"/>
      <c r="AG40" s="86"/>
      <c r="AH40" s="77"/>
    </row>
    <row r="41" spans="1:34" ht="24.75" customHeight="1">
      <c r="A41" s="75"/>
      <c r="B41" s="83"/>
      <c r="C41" s="83"/>
      <c r="D41" s="88" t="s">
        <v>118</v>
      </c>
      <c r="E41" s="75"/>
      <c r="F41" s="75"/>
      <c r="G41" s="75"/>
      <c r="H41" s="75"/>
      <c r="I41" s="75"/>
      <c r="J41" s="75"/>
      <c r="K41" s="75"/>
      <c r="L41" s="91"/>
      <c r="M41" s="75"/>
      <c r="N41" s="75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86"/>
      <c r="AG41" s="86"/>
      <c r="AH41" s="77"/>
    </row>
    <row r="42" spans="1:33" ht="24.75" customHeight="1">
      <c r="A42" s="75"/>
      <c r="B42" s="83"/>
      <c r="C42" s="83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99"/>
      <c r="AG42" s="99"/>
    </row>
    <row r="43" spans="1:33" ht="24.75" customHeight="1">
      <c r="A43" s="75"/>
      <c r="B43" s="83"/>
      <c r="C43" s="8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99"/>
      <c r="AG43" s="99"/>
    </row>
    <row r="44" spans="1:33" ht="24.75" customHeight="1">
      <c r="A44" s="75"/>
      <c r="B44" s="83"/>
      <c r="C44" s="83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99"/>
      <c r="AG44" s="99"/>
    </row>
    <row r="45" spans="1:34" ht="11.25" customHeight="1">
      <c r="A45" s="75"/>
      <c r="B45" s="83"/>
      <c r="C45" s="96"/>
      <c r="D45" s="102"/>
      <c r="E45" s="102"/>
      <c r="F45" s="102"/>
      <c r="G45" s="102"/>
      <c r="H45" s="102"/>
      <c r="I45" s="102"/>
      <c r="J45" s="102"/>
      <c r="K45" s="102"/>
      <c r="L45" s="103"/>
      <c r="M45" s="102"/>
      <c r="N45" s="102"/>
      <c r="O45" s="103"/>
      <c r="P45" s="102"/>
      <c r="Q45" s="102"/>
      <c r="R45" s="102"/>
      <c r="S45" s="102"/>
      <c r="T45" s="102"/>
      <c r="U45" s="103"/>
      <c r="V45" s="102"/>
      <c r="W45" s="102"/>
      <c r="X45" s="102"/>
      <c r="Y45" s="102"/>
      <c r="Z45" s="103"/>
      <c r="AA45" s="102"/>
      <c r="AB45" s="102"/>
      <c r="AC45" s="102"/>
      <c r="AD45" s="102"/>
      <c r="AE45" s="102"/>
      <c r="AF45" s="97"/>
      <c r="AG45" s="86"/>
      <c r="AH45" s="77"/>
    </row>
    <row r="46" spans="1:34" ht="14.25" customHeight="1">
      <c r="A46" s="75"/>
      <c r="B46" s="96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102"/>
      <c r="N46" s="102"/>
      <c r="O46" s="103"/>
      <c r="P46" s="102"/>
      <c r="Q46" s="102"/>
      <c r="R46" s="102"/>
      <c r="S46" s="102"/>
      <c r="T46" s="102"/>
      <c r="U46" s="103"/>
      <c r="V46" s="102"/>
      <c r="W46" s="102"/>
      <c r="X46" s="102"/>
      <c r="Y46" s="102"/>
      <c r="Z46" s="103"/>
      <c r="AA46" s="102"/>
      <c r="AB46" s="102"/>
      <c r="AC46" s="102"/>
      <c r="AD46" s="102"/>
      <c r="AE46" s="102"/>
      <c r="AF46" s="102"/>
      <c r="AG46" s="97"/>
      <c r="AH46" s="77"/>
    </row>
    <row r="47" spans="1:34" ht="14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91"/>
      <c r="M47" s="75"/>
      <c r="N47" s="75"/>
      <c r="O47" s="91"/>
      <c r="P47" s="75"/>
      <c r="Q47" s="75"/>
      <c r="R47" s="75"/>
      <c r="S47" s="75"/>
      <c r="T47" s="75"/>
      <c r="U47" s="91"/>
      <c r="V47" s="75"/>
      <c r="W47" s="75"/>
      <c r="X47" s="75"/>
      <c r="Y47" s="75"/>
      <c r="Z47" s="91"/>
      <c r="AA47" s="75"/>
      <c r="AB47" s="75"/>
      <c r="AC47" s="75"/>
      <c r="AD47" s="75"/>
      <c r="AE47" s="75"/>
      <c r="AF47" s="75"/>
      <c r="AG47" s="75"/>
      <c r="AH47" s="77"/>
    </row>
    <row r="48" spans="1:34" ht="24.75" customHeight="1">
      <c r="A48" s="266" t="s">
        <v>6</v>
      </c>
      <c r="B48" s="266"/>
      <c r="C48" s="266"/>
      <c r="D48" s="277" t="str">
        <f>IF('kettős egyszerűsített mérleg'!C42=0,"",'kettős egyszerűsített mérleg'!C42)</f>
        <v>Kerepes, 2024. május 17</v>
      </c>
      <c r="E48" s="277"/>
      <c r="F48" s="277"/>
      <c r="G48" s="277"/>
      <c r="H48" s="277"/>
      <c r="I48" s="277"/>
      <c r="J48" s="277"/>
      <c r="K48" s="75"/>
      <c r="L48" s="91"/>
      <c r="M48" s="75"/>
      <c r="N48" s="75"/>
      <c r="O48" s="91"/>
      <c r="P48" s="75"/>
      <c r="Q48" s="75"/>
      <c r="R48" s="75"/>
      <c r="S48" s="75"/>
      <c r="T48" s="75"/>
      <c r="U48" s="91"/>
      <c r="V48" s="75"/>
      <c r="W48" s="75"/>
      <c r="X48" s="278"/>
      <c r="Y48" s="278"/>
      <c r="Z48" s="278"/>
      <c r="AA48" s="278"/>
      <c r="AB48" s="278"/>
      <c r="AC48" s="278"/>
      <c r="AD48" s="278"/>
      <c r="AE48" s="75"/>
      <c r="AF48" s="75"/>
      <c r="AG48" s="75"/>
      <c r="AH48" s="77"/>
    </row>
    <row r="49" spans="24:30" ht="14.25" customHeight="1">
      <c r="X49" s="279" t="s">
        <v>53</v>
      </c>
      <c r="Y49" s="279"/>
      <c r="Z49" s="279"/>
      <c r="AA49" s="279"/>
      <c r="AB49" s="279"/>
      <c r="AC49" s="279"/>
      <c r="AD49" s="279"/>
    </row>
    <row r="50" spans="24:30" ht="12" customHeight="1">
      <c r="X50" s="279" t="s">
        <v>8</v>
      </c>
      <c r="Y50" s="279"/>
      <c r="Z50" s="279"/>
      <c r="AA50" s="279"/>
      <c r="AB50" s="279"/>
      <c r="AC50" s="279"/>
      <c r="AD50" s="279"/>
    </row>
    <row r="51" spans="15:16" ht="24.75" customHeight="1">
      <c r="O51" s="71" t="s">
        <v>119</v>
      </c>
      <c r="P51" s="70" t="s">
        <v>120</v>
      </c>
    </row>
    <row r="52" ht="24.75" customHeight="1"/>
    <row r="53" ht="24.75" customHeight="1"/>
    <row r="54" ht="24.75" customHeight="1"/>
  </sheetData>
  <sheetProtection sheet="1" formatCells="0"/>
  <mergeCells count="47">
    <mergeCell ref="A48:C48"/>
    <mergeCell ref="D48:J48"/>
    <mergeCell ref="X48:AD48"/>
    <mergeCell ref="X49:AD49"/>
    <mergeCell ref="X50:AD50"/>
    <mergeCell ref="R40:W40"/>
    <mergeCell ref="X40:AE40"/>
    <mergeCell ref="O41:AE41"/>
    <mergeCell ref="D42:AE42"/>
    <mergeCell ref="D43:AE43"/>
    <mergeCell ref="D44:AE44"/>
    <mergeCell ref="Z34:AE34"/>
    <mergeCell ref="D35:AE35"/>
    <mergeCell ref="D36:AE36"/>
    <mergeCell ref="D37:AE37"/>
    <mergeCell ref="N38:AE38"/>
    <mergeCell ref="D39:AE39"/>
    <mergeCell ref="C28:AF28"/>
    <mergeCell ref="T29:AF29"/>
    <mergeCell ref="D30:AE30"/>
    <mergeCell ref="D31:AE31"/>
    <mergeCell ref="N32:AE32"/>
    <mergeCell ref="D33:AE33"/>
    <mergeCell ref="C22:AF22"/>
    <mergeCell ref="C23:AF23"/>
    <mergeCell ref="C24:AF24"/>
    <mergeCell ref="C25:AF25"/>
    <mergeCell ref="C26:AF26"/>
    <mergeCell ref="C27:AF27"/>
    <mergeCell ref="D16:AE16"/>
    <mergeCell ref="W17:AE17"/>
    <mergeCell ref="D18:AE18"/>
    <mergeCell ref="J19:AE19"/>
    <mergeCell ref="D20:AE20"/>
    <mergeCell ref="AA21:AF21"/>
    <mergeCell ref="C10:AF10"/>
    <mergeCell ref="J11:AE11"/>
    <mergeCell ref="D12:AE12"/>
    <mergeCell ref="AC13:AE13"/>
    <mergeCell ref="D14:AE14"/>
    <mergeCell ref="U15:AE15"/>
    <mergeCell ref="A1:C3"/>
    <mergeCell ref="D1:AE1"/>
    <mergeCell ref="AF1:AH3"/>
    <mergeCell ref="D2:AE2"/>
    <mergeCell ref="D3:AE3"/>
    <mergeCell ref="D8:AE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3.625" style="70" customWidth="1"/>
    <col min="2" max="2" width="1.625" style="70" customWidth="1"/>
    <col min="3" max="3" width="1.75390625" style="70" customWidth="1"/>
    <col min="4" max="4" width="4.375" style="71" customWidth="1"/>
    <col min="5" max="5" width="34.375" style="70" customWidth="1"/>
    <col min="6" max="6" width="27.75390625" style="70" customWidth="1"/>
    <col min="7" max="7" width="27.625" style="70" customWidth="1"/>
    <col min="8" max="8" width="2.00390625" style="70" customWidth="1"/>
    <col min="9" max="16384" width="9.125" style="70" customWidth="1"/>
  </cols>
  <sheetData>
    <row r="1" spans="1:9" ht="25.5" customHeight="1">
      <c r="A1" s="265"/>
      <c r="B1" s="265"/>
      <c r="C1" s="265"/>
      <c r="D1" s="283" t="s">
        <v>98</v>
      </c>
      <c r="E1" s="283"/>
      <c r="F1" s="283"/>
      <c r="G1" s="283"/>
      <c r="H1" s="283"/>
      <c r="I1" s="284" t="s">
        <v>99</v>
      </c>
    </row>
    <row r="2" spans="1:9" ht="27" customHeight="1">
      <c r="A2" s="265"/>
      <c r="B2" s="265"/>
      <c r="C2" s="265"/>
      <c r="D2" s="285" t="s">
        <v>100</v>
      </c>
      <c r="E2" s="285"/>
      <c r="F2" s="285"/>
      <c r="G2" s="285"/>
      <c r="H2" s="106"/>
      <c r="I2" s="284"/>
    </row>
    <row r="3" spans="1:9" ht="21" customHeight="1">
      <c r="A3" s="265"/>
      <c r="B3" s="265"/>
      <c r="C3" s="265"/>
      <c r="D3" s="286" t="s">
        <v>121</v>
      </c>
      <c r="E3" s="286"/>
      <c r="F3" s="286"/>
      <c r="G3" s="286"/>
      <c r="H3" s="286"/>
      <c r="I3" s="284"/>
    </row>
    <row r="5" ht="12.75">
      <c r="C5" s="107" t="s">
        <v>122</v>
      </c>
    </row>
    <row r="6" ht="7.5" customHeight="1"/>
    <row r="7" spans="3:8" ht="27.75" customHeight="1">
      <c r="C7" s="287" t="str">
        <f>IF('kettős egyszerűsített mérleg'!A24=0,"",'kettős egyszerűsített mérleg'!A24)</f>
        <v>Magyar Családsegítő és Gyermekjóléti Szolgálatok Országos Egyesülete</v>
      </c>
      <c r="D7" s="287"/>
      <c r="E7" s="287"/>
      <c r="F7" s="287"/>
      <c r="G7" s="287"/>
      <c r="H7" s="287"/>
    </row>
    <row r="8" ht="6.75" customHeight="1"/>
    <row r="9" spans="3:8" ht="24.75" customHeight="1">
      <c r="C9" s="108" t="s">
        <v>123</v>
      </c>
      <c r="D9" s="109"/>
      <c r="E9" s="110"/>
      <c r="F9" s="110"/>
      <c r="G9" s="111" t="s">
        <v>124</v>
      </c>
      <c r="H9" s="112"/>
    </row>
    <row r="10" spans="3:8" ht="24.75" customHeight="1">
      <c r="C10" s="113"/>
      <c r="D10" s="114" t="s">
        <v>125</v>
      </c>
      <c r="E10" s="115" t="s">
        <v>126</v>
      </c>
      <c r="F10" s="116" t="s">
        <v>127</v>
      </c>
      <c r="G10" s="116" t="s">
        <v>128</v>
      </c>
      <c r="H10" s="99"/>
    </row>
    <row r="11" spans="3:8" ht="24.75" customHeight="1">
      <c r="C11" s="113"/>
      <c r="D11" s="114"/>
      <c r="E11" s="117"/>
      <c r="F11" s="118"/>
      <c r="G11" s="119"/>
      <c r="H11" s="99"/>
    </row>
    <row r="12" spans="3:8" ht="24.75" customHeight="1">
      <c r="C12" s="113"/>
      <c r="D12" s="114" t="s">
        <v>129</v>
      </c>
      <c r="E12" s="115" t="s">
        <v>126</v>
      </c>
      <c r="F12" s="116" t="s">
        <v>127</v>
      </c>
      <c r="G12" s="116" t="s">
        <v>128</v>
      </c>
      <c r="H12" s="99"/>
    </row>
    <row r="13" spans="3:8" ht="24.75" customHeight="1">
      <c r="C13" s="113"/>
      <c r="D13" s="114"/>
      <c r="E13" s="117"/>
      <c r="F13" s="118"/>
      <c r="G13" s="119"/>
      <c r="H13" s="99"/>
    </row>
    <row r="14" spans="3:8" ht="24.75" customHeight="1">
      <c r="C14" s="113"/>
      <c r="D14" s="114" t="s">
        <v>130</v>
      </c>
      <c r="E14" s="115" t="s">
        <v>126</v>
      </c>
      <c r="F14" s="116" t="s">
        <v>127</v>
      </c>
      <c r="G14" s="116" t="s">
        <v>128</v>
      </c>
      <c r="H14" s="99"/>
    </row>
    <row r="15" spans="3:8" ht="24.75" customHeight="1">
      <c r="C15" s="113"/>
      <c r="D15" s="114"/>
      <c r="E15" s="117"/>
      <c r="F15" s="118"/>
      <c r="G15" s="101"/>
      <c r="H15" s="99"/>
    </row>
    <row r="16" spans="3:8" ht="16.5" customHeight="1">
      <c r="C16" s="113"/>
      <c r="D16" s="288"/>
      <c r="E16" s="289" t="s">
        <v>131</v>
      </c>
      <c r="F16" s="290">
        <f>SUM(F11,F13,F15)</f>
        <v>0</v>
      </c>
      <c r="G16" s="281"/>
      <c r="H16" s="99"/>
    </row>
    <row r="17" spans="3:8" ht="16.5" customHeight="1">
      <c r="C17" s="113"/>
      <c r="D17" s="288"/>
      <c r="E17" s="289"/>
      <c r="F17" s="290"/>
      <c r="G17" s="281"/>
      <c r="H17" s="99"/>
    </row>
    <row r="18" spans="3:8" ht="16.5" customHeight="1">
      <c r="C18" s="113"/>
      <c r="D18" s="288"/>
      <c r="E18" s="289"/>
      <c r="F18" s="290"/>
      <c r="G18" s="281"/>
      <c r="H18" s="99"/>
    </row>
    <row r="19" spans="3:8" ht="24.75" customHeight="1">
      <c r="C19" s="113"/>
      <c r="D19" s="122"/>
      <c r="E19" s="89"/>
      <c r="F19" s="89"/>
      <c r="G19" s="89"/>
      <c r="H19" s="99"/>
    </row>
    <row r="20" spans="3:8" ht="24.75" customHeight="1">
      <c r="C20" s="123" t="s">
        <v>132</v>
      </c>
      <c r="D20" s="122"/>
      <c r="E20" s="89"/>
      <c r="F20" s="89"/>
      <c r="G20" s="89"/>
      <c r="H20" s="99"/>
    </row>
    <row r="21" spans="3:8" ht="24.75" customHeight="1">
      <c r="C21" s="113"/>
      <c r="D21" s="114" t="s">
        <v>133</v>
      </c>
      <c r="E21" s="115" t="s">
        <v>134</v>
      </c>
      <c r="F21" s="116" t="s">
        <v>18</v>
      </c>
      <c r="G21" s="116" t="s">
        <v>20</v>
      </c>
      <c r="H21" s="99"/>
    </row>
    <row r="22" spans="3:8" ht="24.75" customHeight="1">
      <c r="C22" s="113"/>
      <c r="D22" s="114"/>
      <c r="E22" s="117"/>
      <c r="F22" s="118"/>
      <c r="G22" s="118"/>
      <c r="H22" s="99"/>
    </row>
    <row r="23" spans="3:8" ht="24.75" customHeight="1">
      <c r="C23" s="113"/>
      <c r="D23" s="114" t="s">
        <v>135</v>
      </c>
      <c r="E23" s="115" t="s">
        <v>134</v>
      </c>
      <c r="F23" s="116" t="s">
        <v>18</v>
      </c>
      <c r="G23" s="116" t="s">
        <v>20</v>
      </c>
      <c r="H23" s="99"/>
    </row>
    <row r="24" spans="3:8" ht="24.75" customHeight="1">
      <c r="C24" s="113"/>
      <c r="D24" s="114"/>
      <c r="E24" s="117"/>
      <c r="F24" s="118"/>
      <c r="G24" s="118"/>
      <c r="H24" s="99"/>
    </row>
    <row r="25" spans="3:8" ht="24.75" customHeight="1">
      <c r="C25" s="113"/>
      <c r="D25" s="114" t="s">
        <v>136</v>
      </c>
      <c r="E25" s="115" t="s">
        <v>134</v>
      </c>
      <c r="F25" s="116" t="s">
        <v>18</v>
      </c>
      <c r="G25" s="116" t="s">
        <v>20</v>
      </c>
      <c r="H25" s="99"/>
    </row>
    <row r="26" spans="3:8" ht="24.75" customHeight="1">
      <c r="C26" s="113"/>
      <c r="D26" s="114"/>
      <c r="E26" s="117"/>
      <c r="F26" s="118"/>
      <c r="G26" s="118"/>
      <c r="H26" s="99"/>
    </row>
    <row r="27" spans="3:8" ht="30.75" customHeight="1">
      <c r="C27" s="113"/>
      <c r="D27" s="114"/>
      <c r="E27" s="124" t="s">
        <v>137</v>
      </c>
      <c r="F27" s="121">
        <f>SUM(F22,F24,F26)</f>
        <v>0</v>
      </c>
      <c r="G27" s="121">
        <f>SUM(G22,G24,G26)</f>
        <v>0</v>
      </c>
      <c r="H27" s="99"/>
    </row>
    <row r="28" spans="3:8" ht="24.75" customHeight="1">
      <c r="C28" s="113"/>
      <c r="D28" s="122"/>
      <c r="E28" s="89"/>
      <c r="F28" s="89"/>
      <c r="G28" s="89"/>
      <c r="H28" s="99"/>
    </row>
    <row r="29" spans="3:8" ht="24.75" customHeight="1">
      <c r="C29" s="123" t="s">
        <v>138</v>
      </c>
      <c r="D29" s="122"/>
      <c r="E29" s="89"/>
      <c r="F29" s="89"/>
      <c r="G29" s="89"/>
      <c r="H29" s="99"/>
    </row>
    <row r="30" spans="3:8" ht="24.75" customHeight="1">
      <c r="C30" s="113"/>
      <c r="D30" s="114" t="s">
        <v>139</v>
      </c>
      <c r="E30" s="115" t="s">
        <v>140</v>
      </c>
      <c r="F30" s="116" t="s">
        <v>141</v>
      </c>
      <c r="G30" s="116" t="s">
        <v>142</v>
      </c>
      <c r="H30" s="99"/>
    </row>
    <row r="31" spans="3:8" ht="24.75" customHeight="1">
      <c r="C31" s="113"/>
      <c r="D31" s="114"/>
      <c r="E31" s="117"/>
      <c r="F31" s="118"/>
      <c r="G31" s="118"/>
      <c r="H31" s="99"/>
    </row>
    <row r="32" spans="3:8" ht="24.75" customHeight="1">
      <c r="C32" s="113"/>
      <c r="D32" s="114" t="s">
        <v>139</v>
      </c>
      <c r="E32" s="115" t="s">
        <v>140</v>
      </c>
      <c r="F32" s="116" t="s">
        <v>141</v>
      </c>
      <c r="G32" s="116" t="s">
        <v>142</v>
      </c>
      <c r="H32" s="99"/>
    </row>
    <row r="33" spans="3:8" ht="24.75" customHeight="1">
      <c r="C33" s="113"/>
      <c r="D33" s="114"/>
      <c r="E33" s="117"/>
      <c r="F33" s="118"/>
      <c r="G33" s="118"/>
      <c r="H33" s="99"/>
    </row>
    <row r="34" spans="3:8" ht="31.5" customHeight="1">
      <c r="C34" s="113"/>
      <c r="D34" s="125" t="s">
        <v>143</v>
      </c>
      <c r="E34" s="120" t="s">
        <v>144</v>
      </c>
      <c r="F34" s="121">
        <f>SUM(F31,F33)</f>
        <v>0</v>
      </c>
      <c r="G34" s="121">
        <f>SUM(G31,G33)</f>
        <v>0</v>
      </c>
      <c r="H34" s="99"/>
    </row>
    <row r="35" spans="3:8" ht="9.75" customHeight="1">
      <c r="C35" s="126"/>
      <c r="D35" s="127"/>
      <c r="E35" s="128"/>
      <c r="F35" s="128"/>
      <c r="G35" s="128"/>
      <c r="H35" s="129"/>
    </row>
    <row r="36" ht="24.75" customHeight="1"/>
    <row r="37" ht="24.75" customHeight="1"/>
    <row r="38" ht="24.75" customHeight="1"/>
    <row r="39" spans="1:13" ht="12.75">
      <c r="A39" s="282" t="s">
        <v>6</v>
      </c>
      <c r="B39" s="282"/>
      <c r="C39" s="282"/>
      <c r="D39" s="282"/>
      <c r="E39" s="100" t="str">
        <f>IF('kettős egyszerűsített mérleg'!C42=0,"",'kettős egyszerűsített mérleg'!C42)</f>
        <v>Kerepes, 2024. május 17</v>
      </c>
      <c r="G39" s="104"/>
      <c r="H39" s="105"/>
      <c r="I39" s="105"/>
      <c r="J39" s="105"/>
      <c r="K39" s="105"/>
      <c r="L39" s="105"/>
      <c r="M39" s="130"/>
    </row>
    <row r="40" spans="7:13" ht="12.75">
      <c r="G40" s="105" t="s">
        <v>53</v>
      </c>
      <c r="H40" s="105"/>
      <c r="I40" s="105"/>
      <c r="J40" s="105"/>
      <c r="K40" s="105"/>
      <c r="L40" s="105"/>
      <c r="M40" s="131"/>
    </row>
    <row r="41" spans="7:13" ht="12.75">
      <c r="G41" s="132" t="s">
        <v>8</v>
      </c>
      <c r="H41" s="132"/>
      <c r="I41" s="132"/>
      <c r="J41" s="132"/>
      <c r="K41" s="132"/>
      <c r="L41" s="132"/>
      <c r="M41" s="133"/>
    </row>
    <row r="42" ht="12.75">
      <c r="F42" s="132" t="s">
        <v>9</v>
      </c>
    </row>
  </sheetData>
  <sheetProtection sheet="1" formatCells="0"/>
  <mergeCells count="11">
    <mergeCell ref="F16:F18"/>
    <mergeCell ref="G16:G18"/>
    <mergeCell ref="A39:D39"/>
    <mergeCell ref="A1:C3"/>
    <mergeCell ref="D1:H1"/>
    <mergeCell ref="I1:I3"/>
    <mergeCell ref="D2:G2"/>
    <mergeCell ref="D3:H3"/>
    <mergeCell ref="C7:H7"/>
    <mergeCell ref="D16:D18"/>
    <mergeCell ref="E16:E1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8.25390625" style="70" customWidth="1"/>
    <col min="2" max="2" width="2.75390625" style="70" customWidth="1"/>
    <col min="3" max="3" width="49.375" style="70" customWidth="1"/>
    <col min="4" max="4" width="22.375" style="70" customWidth="1"/>
    <col min="5" max="5" width="23.375" style="70" customWidth="1"/>
    <col min="6" max="6" width="2.125" style="70" customWidth="1"/>
    <col min="7" max="7" width="9.125" style="70" customWidth="1"/>
    <col min="8" max="8" width="13.75390625" style="70" customWidth="1"/>
    <col min="9" max="16384" width="9.125" style="70" customWidth="1"/>
  </cols>
  <sheetData>
    <row r="1" spans="1:7" ht="21" customHeight="1">
      <c r="A1" s="265"/>
      <c r="B1" s="265"/>
      <c r="C1" s="291" t="s">
        <v>98</v>
      </c>
      <c r="D1" s="291"/>
      <c r="E1" s="291"/>
      <c r="F1" s="284" t="s">
        <v>99</v>
      </c>
      <c r="G1" s="284"/>
    </row>
    <row r="2" spans="1:7" ht="18.75" customHeight="1">
      <c r="A2" s="265"/>
      <c r="B2" s="265"/>
      <c r="C2" s="292" t="s">
        <v>100</v>
      </c>
      <c r="D2" s="292"/>
      <c r="E2" s="292"/>
      <c r="F2" s="284"/>
      <c r="G2" s="284"/>
    </row>
    <row r="3" spans="1:7" ht="15.75">
      <c r="A3" s="265"/>
      <c r="B3" s="265"/>
      <c r="C3" s="293">
        <v>2012</v>
      </c>
      <c r="D3" s="293"/>
      <c r="E3" s="293"/>
      <c r="F3" s="284"/>
      <c r="G3" s="284"/>
    </row>
    <row r="6" ht="12.75">
      <c r="B6" s="107" t="s">
        <v>122</v>
      </c>
    </row>
    <row r="8" spans="2:6" ht="36" customHeight="1">
      <c r="B8" s="294" t="str">
        <f>IF('kettős egyszerűsített mérleg'!A24=0,"",'kettős egyszerűsített mérleg'!A24)</f>
        <v>Magyar Családsegítő és Gyermekjóléti Szolgálatok Országos Egyesülete</v>
      </c>
      <c r="C8" s="294"/>
      <c r="D8" s="294"/>
      <c r="E8" s="294"/>
      <c r="F8" s="294"/>
    </row>
    <row r="10" spans="2:6" ht="12.75">
      <c r="B10" s="108" t="s">
        <v>145</v>
      </c>
      <c r="C10" s="110"/>
      <c r="D10" s="110"/>
      <c r="E10" s="111" t="s">
        <v>124</v>
      </c>
      <c r="F10" s="112"/>
    </row>
    <row r="11" spans="2:6" ht="24.75" customHeight="1">
      <c r="B11" s="113"/>
      <c r="C11" s="116" t="s">
        <v>146</v>
      </c>
      <c r="D11" s="116" t="s">
        <v>141</v>
      </c>
      <c r="E11" s="116" t="s">
        <v>142</v>
      </c>
      <c r="F11" s="99"/>
    </row>
    <row r="12" spans="2:6" ht="24.75" customHeight="1">
      <c r="B12" s="113"/>
      <c r="C12" s="134" t="s">
        <v>147</v>
      </c>
      <c r="D12" s="135">
        <f>'kettős egysz. ered.kimut.'!U24</f>
        <v>11721</v>
      </c>
      <c r="E12" s="135">
        <f>'kettős egysz. ered.kimut.'!AA24</f>
        <v>18227</v>
      </c>
      <c r="F12" s="99"/>
    </row>
    <row r="13" spans="2:6" ht="14.25" customHeight="1">
      <c r="B13" s="113"/>
      <c r="C13" s="115" t="s">
        <v>148</v>
      </c>
      <c r="D13" s="136"/>
      <c r="E13" s="136"/>
      <c r="F13" s="99"/>
    </row>
    <row r="14" spans="2:6" ht="63.75" customHeight="1">
      <c r="B14" s="113"/>
      <c r="C14" s="120" t="s">
        <v>149</v>
      </c>
      <c r="D14" s="135">
        <f>'kettős egysz. ered.kimut.'!X58</f>
        <v>0</v>
      </c>
      <c r="E14" s="135">
        <f>'kettős egysz. ered.kimut.'!Y58</f>
        <v>0</v>
      </c>
      <c r="F14" s="99"/>
    </row>
    <row r="15" spans="2:6" ht="24.75" customHeight="1">
      <c r="B15" s="113"/>
      <c r="C15" s="134" t="s">
        <v>150</v>
      </c>
      <c r="D15" s="137">
        <f>'kettős egysz. ered.kimut.'!X59</f>
        <v>0</v>
      </c>
      <c r="E15" s="137">
        <f>'kettős egysz. ered.kimut.'!Y59</f>
        <v>0</v>
      </c>
      <c r="F15" s="99"/>
    </row>
    <row r="16" spans="2:6" ht="24.75" customHeight="1">
      <c r="B16" s="113"/>
      <c r="C16" s="134" t="s">
        <v>151</v>
      </c>
      <c r="D16" s="135">
        <f>'kettős egysz. ered.kimut.'!X57</f>
        <v>0</v>
      </c>
      <c r="E16" s="135">
        <f>'kettős egysz. ered.kimut.'!Y57</f>
        <v>0</v>
      </c>
      <c r="F16" s="99"/>
    </row>
    <row r="17" spans="2:6" ht="25.5">
      <c r="B17" s="113"/>
      <c r="C17" s="120" t="s">
        <v>152</v>
      </c>
      <c r="D17" s="135">
        <f>'kettős egysz. ered.kimut.'!X56</f>
        <v>0</v>
      </c>
      <c r="E17" s="135">
        <f>'kettős egysz. ered.kimut.'!Y56</f>
        <v>0</v>
      </c>
      <c r="F17" s="99"/>
    </row>
    <row r="18" spans="2:6" ht="24.75" customHeight="1">
      <c r="B18" s="113"/>
      <c r="C18" s="134" t="s">
        <v>153</v>
      </c>
      <c r="D18" s="135">
        <f>D12-(D14+D15+D16+D17)</f>
        <v>11721</v>
      </c>
      <c r="E18" s="135">
        <f>E12-(E14+E15+E16+E17)</f>
        <v>18227</v>
      </c>
      <c r="F18" s="99"/>
    </row>
    <row r="19" spans="2:6" ht="24.75" customHeight="1">
      <c r="B19" s="123"/>
      <c r="C19" s="134" t="s">
        <v>154</v>
      </c>
      <c r="D19" s="135">
        <f>'kettős egysz. ered.kimut.'!U33</f>
        <v>129</v>
      </c>
      <c r="E19" s="135">
        <f>'kettős egysz. ered.kimut.'!AA33</f>
        <v>17997</v>
      </c>
      <c r="F19" s="99"/>
    </row>
    <row r="20" spans="2:6" ht="24.75" customHeight="1">
      <c r="B20" s="113"/>
      <c r="C20" s="134" t="s">
        <v>155</v>
      </c>
      <c r="D20" s="135">
        <f>'kettős egysz. ered.kimut.'!U27</f>
        <v>155</v>
      </c>
      <c r="E20" s="135">
        <f>'kettős egysz. ered.kimut.'!AA27</f>
        <v>882</v>
      </c>
      <c r="F20" s="99"/>
    </row>
    <row r="21" spans="2:6" ht="24.75" customHeight="1">
      <c r="B21" s="113"/>
      <c r="C21" s="134" t="s">
        <v>156</v>
      </c>
      <c r="D21" s="135">
        <f>'kettős egysz. ered.kimut.'!U34</f>
        <v>9048</v>
      </c>
      <c r="E21" s="135">
        <f>'kettős egysz. ered.kimut.'!AA34</f>
        <v>17079</v>
      </c>
      <c r="F21" s="99"/>
    </row>
    <row r="22" spans="2:6" ht="24.75" customHeight="1">
      <c r="B22" s="113"/>
      <c r="C22" s="134" t="s">
        <v>157</v>
      </c>
      <c r="D22" s="135">
        <f>'kettős egysz. ered.kimut.'!U37</f>
        <v>129</v>
      </c>
      <c r="E22" s="135">
        <f>'kettős egysz. ered.kimut.'!AA37</f>
        <v>230</v>
      </c>
      <c r="F22" s="99"/>
    </row>
    <row r="23" spans="2:6" ht="63.75">
      <c r="B23" s="113"/>
      <c r="C23" s="120" t="s">
        <v>158</v>
      </c>
      <c r="D23" s="138"/>
      <c r="E23" s="138"/>
      <c r="F23" s="99"/>
    </row>
    <row r="24" spans="2:6" ht="24.75" customHeight="1">
      <c r="B24" s="113"/>
      <c r="C24" s="139" t="s">
        <v>159</v>
      </c>
      <c r="D24" s="295" t="s">
        <v>160</v>
      </c>
      <c r="E24" s="295"/>
      <c r="F24" s="99"/>
    </row>
    <row r="25" spans="2:6" ht="24.75" customHeight="1">
      <c r="B25" s="113"/>
      <c r="C25" s="140"/>
      <c r="D25" s="139" t="s">
        <v>161</v>
      </c>
      <c r="E25" s="139" t="s">
        <v>162</v>
      </c>
      <c r="F25" s="99"/>
    </row>
    <row r="26" spans="2:6" ht="24.75" customHeight="1">
      <c r="B26" s="113"/>
      <c r="C26" s="141" t="s">
        <v>163</v>
      </c>
      <c r="D26" s="142" t="str">
        <f>IF((D12+E12)=0,"",IF((D12+E12)/2&gt;1000,"X",""))</f>
        <v>X</v>
      </c>
      <c r="E26" s="143">
        <f>IF((D12+E12)=0,"",IF((D12+E12)/2&gt;1000,"","X"))</f>
      </c>
      <c r="F26" s="99"/>
    </row>
    <row r="27" spans="2:6" ht="24.75" customHeight="1">
      <c r="B27" s="113"/>
      <c r="C27" s="141" t="s">
        <v>164</v>
      </c>
      <c r="D27" s="143" t="str">
        <f>IF((D22+E22)&gt;=0,"X"," ")</f>
        <v>X</v>
      </c>
      <c r="E27" s="143">
        <f>IF((D22+E22)&gt;=0,"","X")</f>
      </c>
      <c r="F27" s="99"/>
    </row>
    <row r="28" spans="2:6" ht="24.75" customHeight="1">
      <c r="B28" s="113"/>
      <c r="C28" s="141" t="s">
        <v>165</v>
      </c>
      <c r="D28" s="143" t="str">
        <f>IF((D19+E19=0),"",IF((D20+E20-khmelléklet2!F34+khmelléklet3!G34)/(D19+E19)&gt;=0.25,"X"," "))</f>
        <v> </v>
      </c>
      <c r="E28" s="143" t="str">
        <f>IF((D20=0)*OR(E20=0)*OR(D19=0)*OR(E19=0),"",IF((D20+E20-khmelléklet2!F34+khmelléklet3!G41)/(D19+E19)&gt;=0.25,"","X"))</f>
        <v>X</v>
      </c>
      <c r="F28" s="99"/>
    </row>
    <row r="29" spans="2:6" ht="24.75" customHeight="1">
      <c r="B29" s="123"/>
      <c r="C29" s="139" t="s">
        <v>166</v>
      </c>
      <c r="D29" s="295" t="s">
        <v>160</v>
      </c>
      <c r="E29" s="295"/>
      <c r="F29" s="99"/>
    </row>
    <row r="30" spans="2:6" ht="24.75" customHeight="1">
      <c r="B30" s="113"/>
      <c r="C30" s="141" t="s">
        <v>167</v>
      </c>
      <c r="D30" s="143" t="str">
        <f>IF((D14=0)*OR(E14=0)*OR(D18=0)*OR(E18=0),"",IF((D14+E14)/(D18+E18)&gt;=0.02,"X"," "))</f>
        <v> </v>
      </c>
      <c r="E30" s="143" t="str">
        <f>IF((D14=0)*OR(E14=0)*OR(D18=0)*OR(E18=0),"",IF((D14+E14)/(D18+E18)&gt;=0.02,"","X"))</f>
        <v>X</v>
      </c>
      <c r="F30" s="99"/>
    </row>
    <row r="31" spans="2:6" ht="24.75" customHeight="1">
      <c r="B31" s="113"/>
      <c r="C31" s="141" t="s">
        <v>168</v>
      </c>
      <c r="D31" s="143" t="str">
        <f>IF((D21=0)*OR(E21=0)*OR(D19=0)*OR(E19=0),"",IF((D21+E21)/(D19+E19)&gt;=0.5,"X"," "))</f>
        <v>X</v>
      </c>
      <c r="E31" s="143">
        <f>IF((D21=0)*OR(E21=0)*OR(D19=0)*OR(E19=0),"",IF((D21+E21)/(D19+E19)&gt;=0.5,"","X"))</f>
      </c>
      <c r="F31" s="99"/>
    </row>
    <row r="32" spans="2:6" ht="24.75" customHeight="1">
      <c r="B32" s="113"/>
      <c r="C32" s="141" t="s">
        <v>169</v>
      </c>
      <c r="D32" s="143">
        <f>IF(ISBLANK(D23)*OR(ISBLANK(E23)),"",IF((D23+E23)/2&gt;=10,"X"," "))</f>
      </c>
      <c r="E32" s="143">
        <f>IF(ISBLANK(D23)*OR(ISBLANK(E23)),"",IF((D23+E23)/2&gt;=10,"","X"))</f>
      </c>
      <c r="F32" s="99"/>
    </row>
    <row r="33" spans="2:6" ht="12.75">
      <c r="B33" s="126"/>
      <c r="C33" s="128"/>
      <c r="D33" s="128"/>
      <c r="E33" s="128"/>
      <c r="F33" s="129"/>
    </row>
    <row r="37" spans="1:5" ht="12.75">
      <c r="A37" s="282" t="s">
        <v>6</v>
      </c>
      <c r="B37" s="282"/>
      <c r="C37" s="144" t="str">
        <f>IF('kettős egyszerűsített mérleg'!C42=0,"",'kettős egyszerűsített mérleg'!C42)</f>
        <v>Kerepes, 2024. május 17</v>
      </c>
      <c r="E37" s="104"/>
    </row>
    <row r="38" ht="12.75">
      <c r="E38" s="105" t="s">
        <v>53</v>
      </c>
    </row>
    <row r="39" ht="12.75">
      <c r="E39" s="132" t="s">
        <v>8</v>
      </c>
    </row>
    <row r="40" spans="2:5" ht="12.75">
      <c r="B40" s="279" t="s">
        <v>9</v>
      </c>
      <c r="C40" s="279"/>
      <c r="D40" s="279"/>
      <c r="E40" s="279"/>
    </row>
  </sheetData>
  <sheetProtection selectLockedCells="1" selectUnlockedCells="1"/>
  <mergeCells count="10">
    <mergeCell ref="A37:B37"/>
    <mergeCell ref="B40:E40"/>
    <mergeCell ref="A1:B3"/>
    <mergeCell ref="C1:E1"/>
    <mergeCell ref="F1:G3"/>
    <mergeCell ref="C2:E2"/>
    <mergeCell ref="C3:E3"/>
    <mergeCell ref="B8:F8"/>
    <mergeCell ref="D24:E24"/>
    <mergeCell ref="D29:E29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70" customWidth="1"/>
    <col min="2" max="2" width="28.875" style="71" customWidth="1"/>
    <col min="3" max="3" width="78.25390625" style="70" customWidth="1"/>
    <col min="4" max="4" width="10.125" style="70" customWidth="1"/>
    <col min="5" max="16384" width="9.125" style="70" customWidth="1"/>
  </cols>
  <sheetData>
    <row r="1" spans="1:4" ht="20.25" customHeight="1">
      <c r="A1" s="265"/>
      <c r="B1" s="283" t="s">
        <v>98</v>
      </c>
      <c r="C1" s="283"/>
      <c r="D1" s="284" t="s">
        <v>99</v>
      </c>
    </row>
    <row r="2" spans="1:4" ht="22.5" customHeight="1">
      <c r="A2" s="265"/>
      <c r="B2" s="296" t="s">
        <v>100</v>
      </c>
      <c r="C2" s="296"/>
      <c r="D2" s="284"/>
    </row>
    <row r="3" spans="1:4" ht="15.75">
      <c r="A3" s="265"/>
      <c r="B3" s="286" t="s">
        <v>121</v>
      </c>
      <c r="C3" s="286"/>
      <c r="D3" s="284"/>
    </row>
    <row r="4" spans="2:3" ht="15">
      <c r="B4" s="297" t="s">
        <v>170</v>
      </c>
      <c r="C4" s="297"/>
    </row>
    <row r="6" ht="12.75">
      <c r="B6" s="145" t="s">
        <v>171</v>
      </c>
    </row>
    <row r="7" spans="2:3" ht="39" customHeight="1">
      <c r="B7" s="294" t="str">
        <f>IF('kettős egyszerűsített mérleg'!A24=0,"",'kettős egyszerűsített mérleg'!A24)</f>
        <v>Magyar Családsegítő és Gyermekjóléti Szolgálatok Országos Egyesülete</v>
      </c>
      <c r="C7" s="294"/>
    </row>
    <row r="9" spans="2:3" ht="24.75" customHeight="1">
      <c r="B9" s="114" t="s">
        <v>172</v>
      </c>
      <c r="C9" s="146"/>
    </row>
    <row r="10" spans="2:3" ht="24.75" customHeight="1">
      <c r="B10" s="147" t="s">
        <v>173</v>
      </c>
      <c r="C10" s="148"/>
    </row>
    <row r="11" spans="2:3" ht="24.75" customHeight="1">
      <c r="B11" s="288" t="s">
        <v>174</v>
      </c>
      <c r="C11" s="149" t="s">
        <v>175</v>
      </c>
    </row>
    <row r="12" spans="2:3" ht="24.75" customHeight="1">
      <c r="B12" s="288"/>
      <c r="C12" s="149" t="s">
        <v>176</v>
      </c>
    </row>
    <row r="13" spans="2:3" ht="24.75" customHeight="1">
      <c r="B13" s="288"/>
      <c r="C13" s="149" t="s">
        <v>177</v>
      </c>
    </row>
    <row r="14" spans="2:3" ht="24.75" customHeight="1">
      <c r="B14" s="288"/>
      <c r="C14" s="149" t="s">
        <v>178</v>
      </c>
    </row>
    <row r="15" spans="2:3" ht="24.75" customHeight="1">
      <c r="B15" s="114" t="s">
        <v>179</v>
      </c>
      <c r="C15" s="117"/>
    </row>
    <row r="16" spans="2:3" ht="24.75" customHeight="1">
      <c r="B16" s="150" t="s">
        <v>180</v>
      </c>
      <c r="C16" s="151"/>
    </row>
    <row r="17" spans="2:3" ht="24.75" customHeight="1">
      <c r="B17" s="114" t="s">
        <v>181</v>
      </c>
      <c r="C17" s="151"/>
    </row>
    <row r="18" spans="2:3" ht="24.75" customHeight="1">
      <c r="B18" s="114" t="s">
        <v>182</v>
      </c>
      <c r="C18" s="151"/>
    </row>
    <row r="19" spans="2:3" ht="24.75" customHeight="1">
      <c r="B19" s="114" t="s">
        <v>183</v>
      </c>
      <c r="C19" s="151"/>
    </row>
    <row r="20" spans="2:3" ht="24.75" customHeight="1">
      <c r="B20" s="114" t="s">
        <v>184</v>
      </c>
      <c r="C20" s="116" t="s">
        <v>185</v>
      </c>
    </row>
    <row r="21" spans="2:3" ht="24.75" customHeight="1">
      <c r="B21" s="299" t="s">
        <v>186</v>
      </c>
      <c r="C21" s="299"/>
    </row>
    <row r="22" spans="2:3" ht="24.75" customHeight="1">
      <c r="B22" s="152" t="s">
        <v>187</v>
      </c>
      <c r="C22" s="151"/>
    </row>
    <row r="23" spans="2:3" ht="24.75" customHeight="1">
      <c r="B23" s="147" t="s">
        <v>188</v>
      </c>
      <c r="C23" s="151"/>
    </row>
    <row r="24" spans="2:3" ht="24.75" customHeight="1">
      <c r="B24" s="147" t="s">
        <v>189</v>
      </c>
      <c r="C24" s="151"/>
    </row>
    <row r="25" spans="2:3" ht="24.75" customHeight="1">
      <c r="B25" s="124" t="s">
        <v>190</v>
      </c>
      <c r="C25" s="153">
        <f>SUM(C22:C24)</f>
        <v>0</v>
      </c>
    </row>
    <row r="26" spans="2:3" ht="24.75" customHeight="1">
      <c r="B26" s="300" t="s">
        <v>191</v>
      </c>
      <c r="C26" s="300"/>
    </row>
    <row r="27" spans="2:3" ht="22.5" customHeight="1">
      <c r="B27" s="298"/>
      <c r="C27" s="298"/>
    </row>
    <row r="28" spans="2:3" ht="22.5" customHeight="1">
      <c r="B28" s="301"/>
      <c r="C28" s="301"/>
    </row>
    <row r="29" spans="2:3" ht="22.5" customHeight="1">
      <c r="B29" s="301"/>
      <c r="C29" s="301"/>
    </row>
    <row r="30" spans="2:3" ht="22.5" customHeight="1">
      <c r="B30" s="301"/>
      <c r="C30" s="301"/>
    </row>
    <row r="31" spans="2:3" ht="22.5" customHeight="1">
      <c r="B31" s="301"/>
      <c r="C31" s="301"/>
    </row>
    <row r="32" spans="2:3" ht="22.5" customHeight="1">
      <c r="B32" s="302"/>
      <c r="C32" s="302"/>
    </row>
    <row r="33" spans="2:3" ht="24.75" customHeight="1">
      <c r="B33" s="304" t="s">
        <v>192</v>
      </c>
      <c r="C33" s="304"/>
    </row>
    <row r="34" spans="2:3" ht="22.5" customHeight="1">
      <c r="B34" s="298"/>
      <c r="C34" s="298"/>
    </row>
    <row r="35" spans="2:3" ht="22.5" customHeight="1">
      <c r="B35" s="301"/>
      <c r="C35" s="301"/>
    </row>
    <row r="36" spans="2:3" ht="22.5" customHeight="1">
      <c r="B36" s="301"/>
      <c r="C36" s="301"/>
    </row>
    <row r="37" spans="2:3" ht="22.5" customHeight="1">
      <c r="B37" s="301"/>
      <c r="C37" s="301"/>
    </row>
    <row r="38" spans="2:3" ht="22.5" customHeight="1">
      <c r="B38" s="302"/>
      <c r="C38" s="302"/>
    </row>
    <row r="39" ht="12.75">
      <c r="C39" s="105"/>
    </row>
    <row r="40" ht="12.75">
      <c r="C40" s="105"/>
    </row>
    <row r="41" ht="12.75">
      <c r="C41" s="105"/>
    </row>
    <row r="42" spans="1:2" ht="12.75">
      <c r="A42" s="70" t="s">
        <v>6</v>
      </c>
      <c r="B42" s="154" t="str">
        <f>IF('kettős egyszerűsített mérleg'!C42=0,"",'kettős egyszerűsített mérleg'!C42)</f>
        <v>Kerepes, 2024. május 17</v>
      </c>
    </row>
    <row r="43" ht="12.75">
      <c r="C43" s="105" t="s">
        <v>53</v>
      </c>
    </row>
    <row r="44" ht="12.75">
      <c r="C44" s="132" t="s">
        <v>8</v>
      </c>
    </row>
    <row r="46" spans="2:3" ht="12.75">
      <c r="B46" s="303" t="s">
        <v>9</v>
      </c>
      <c r="C46" s="303"/>
    </row>
  </sheetData>
  <sheetProtection sheet="1" formatCells="0"/>
  <mergeCells count="23">
    <mergeCell ref="B35:C35"/>
    <mergeCell ref="B36:C36"/>
    <mergeCell ref="B37:C37"/>
    <mergeCell ref="B38:C38"/>
    <mergeCell ref="B46:C46"/>
    <mergeCell ref="B29:C29"/>
    <mergeCell ref="B30:C30"/>
    <mergeCell ref="B31:C31"/>
    <mergeCell ref="B32:C32"/>
    <mergeCell ref="B33:C33"/>
    <mergeCell ref="B34:C34"/>
    <mergeCell ref="B7:C7"/>
    <mergeCell ref="B11:B14"/>
    <mergeCell ref="B21:C21"/>
    <mergeCell ref="B26:C26"/>
    <mergeCell ref="B27:C27"/>
    <mergeCell ref="B28:C28"/>
    <mergeCell ref="A1:A3"/>
    <mergeCell ref="B1:C1"/>
    <mergeCell ref="D1:D3"/>
    <mergeCell ref="B2:C2"/>
    <mergeCell ref="B3:C3"/>
    <mergeCell ref="B4:C4"/>
  </mergeCells>
  <printOptions/>
  <pageMargins left="0.39375" right="0.39375" top="0.9840277777777777" bottom="0.5902777777777778" header="0.5118055555555555" footer="0.5118055555555555"/>
  <pageSetup horizontalDpi="300" verticalDpi="300" orientation="portrait" paperSize="9" scale="7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Számcsillag Balance Kft.</cp:lastModifiedBy>
  <cp:lastPrinted>2018-05-22T10:48:36Z</cp:lastPrinted>
  <dcterms:created xsi:type="dcterms:W3CDTF">2017-01-16T07:32:01Z</dcterms:created>
  <dcterms:modified xsi:type="dcterms:W3CDTF">2024-05-17T11:44:08Z</dcterms:modified>
  <cp:category/>
  <cp:version/>
  <cp:contentType/>
  <cp:contentStatus/>
</cp:coreProperties>
</file>